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al81\Documents\LIBERATOR CONFERENCE\"/>
    </mc:Choice>
  </mc:AlternateContent>
  <xr:revisionPtr revIDLastSave="0" documentId="13_ncr:1_{C429B4B1-14FC-4D94-A0A6-B3135EEAC860}" xr6:coauthVersionLast="40" xr6:coauthVersionMax="40" xr10:uidLastSave="{00000000-0000-0000-0000-000000000000}"/>
  <bookViews>
    <workbookView xWindow="0" yWindow="0" windowWidth="28800" windowHeight="11625" xr2:uid="{E8DEDFF4-D34E-4917-BA79-56F95B144B5D}"/>
  </bookViews>
  <sheets>
    <sheet name="Sheet1" sheetId="1" r:id="rId1"/>
  </sheets>
  <definedNames>
    <definedName name="_xlnm.Print_Area" localSheetId="0">Sheet1!$A$1:$L$86</definedName>
    <definedName name="_xlnm.Print_Titles" localSheetId="0">Sheet1!$B:$B,Sheet1!$1:$2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7" i="1" l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16" i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15" i="1"/>
  <c r="A5" i="1"/>
  <c r="A6" i="1" s="1"/>
  <c r="A7" i="1" s="1"/>
  <c r="A8" i="1" s="1"/>
  <c r="A9" i="1" s="1"/>
  <c r="A10" i="1" s="1"/>
  <c r="A11" i="1" s="1"/>
  <c r="H85" i="1"/>
  <c r="H81" i="1"/>
  <c r="H74" i="1"/>
  <c r="H68" i="1"/>
  <c r="H34" i="1"/>
  <c r="H12" i="1"/>
  <c r="G85" i="1"/>
  <c r="G81" i="1"/>
  <c r="I81" i="1" s="1"/>
  <c r="G74" i="1"/>
  <c r="G68" i="1"/>
  <c r="I39" i="1"/>
  <c r="K39" i="1" s="1"/>
  <c r="L39" i="1" s="1"/>
  <c r="G34" i="1"/>
  <c r="G12" i="1"/>
  <c r="C12" i="1"/>
  <c r="C34" i="1"/>
  <c r="C74" i="1"/>
  <c r="C81" i="1"/>
  <c r="C85" i="1"/>
  <c r="I84" i="1"/>
  <c r="I83" i="1"/>
  <c r="I80" i="1"/>
  <c r="I79" i="1"/>
  <c r="I78" i="1"/>
  <c r="I77" i="1"/>
  <c r="I76" i="1"/>
  <c r="I73" i="1"/>
  <c r="I72" i="1"/>
  <c r="I71" i="1"/>
  <c r="I70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8" i="1"/>
  <c r="I37" i="1"/>
  <c r="I36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2" i="1"/>
  <c r="I11" i="1"/>
  <c r="I10" i="1"/>
  <c r="I9" i="1"/>
  <c r="I8" i="1"/>
  <c r="I7" i="1"/>
  <c r="I6" i="1"/>
  <c r="I5" i="1"/>
  <c r="I4" i="1"/>
  <c r="E38" i="1"/>
  <c r="D12" i="1"/>
  <c r="E11" i="1"/>
  <c r="E10" i="1"/>
  <c r="D85" i="1"/>
  <c r="E87" i="1"/>
  <c r="E84" i="1"/>
  <c r="E83" i="1"/>
  <c r="K83" i="1" s="1"/>
  <c r="L83" i="1" s="1"/>
  <c r="D81" i="1"/>
  <c r="E73" i="1"/>
  <c r="D74" i="1"/>
  <c r="E80" i="1"/>
  <c r="E79" i="1"/>
  <c r="E78" i="1"/>
  <c r="E77" i="1"/>
  <c r="E76" i="1"/>
  <c r="E72" i="1"/>
  <c r="E71" i="1"/>
  <c r="E70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7" i="1"/>
  <c r="E36" i="1"/>
  <c r="D37" i="1"/>
  <c r="C37" i="1"/>
  <c r="C68" i="1" s="1"/>
  <c r="D68" i="1"/>
  <c r="D34" i="1"/>
  <c r="E33" i="1"/>
  <c r="E32" i="1"/>
  <c r="E31" i="1"/>
  <c r="E30" i="1"/>
  <c r="K30" i="1" s="1"/>
  <c r="L30" i="1" s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K14" i="1" s="1"/>
  <c r="L14" i="1" s="1"/>
  <c r="E9" i="1"/>
  <c r="E8" i="1"/>
  <c r="E7" i="1"/>
  <c r="E6" i="1"/>
  <c r="E5" i="1"/>
  <c r="E4" i="1"/>
  <c r="A86" i="1" l="1"/>
  <c r="K8" i="1"/>
  <c r="L8" i="1" s="1"/>
  <c r="K5" i="1"/>
  <c r="L5" i="1" s="1"/>
  <c r="K29" i="1"/>
  <c r="L29" i="1" s="1"/>
  <c r="I85" i="1"/>
  <c r="I74" i="1"/>
  <c r="K28" i="1"/>
  <c r="L28" i="1" s="1"/>
  <c r="K71" i="1"/>
  <c r="L71" i="1" s="1"/>
  <c r="K77" i="1"/>
  <c r="L77" i="1" s="1"/>
  <c r="I68" i="1"/>
  <c r="D86" i="1"/>
  <c r="D88" i="1" s="1"/>
  <c r="K6" i="1"/>
  <c r="L6" i="1" s="1"/>
  <c r="K50" i="1"/>
  <c r="L50" i="1" s="1"/>
  <c r="K54" i="1"/>
  <c r="L54" i="1" s="1"/>
  <c r="K58" i="1"/>
  <c r="L58" i="1" s="1"/>
  <c r="K62" i="1"/>
  <c r="L62" i="1" s="1"/>
  <c r="E81" i="1"/>
  <c r="K81" i="1" s="1"/>
  <c r="L81" i="1" s="1"/>
  <c r="K19" i="1"/>
  <c r="L19" i="1" s="1"/>
  <c r="K59" i="1"/>
  <c r="L59" i="1" s="1"/>
  <c r="K67" i="1"/>
  <c r="L67" i="1" s="1"/>
  <c r="K4" i="1"/>
  <c r="L4" i="1" s="1"/>
  <c r="K25" i="1"/>
  <c r="L25" i="1" s="1"/>
  <c r="K33" i="1"/>
  <c r="L33" i="1" s="1"/>
  <c r="K44" i="1"/>
  <c r="L44" i="1" s="1"/>
  <c r="K48" i="1"/>
  <c r="L48" i="1" s="1"/>
  <c r="K73" i="1"/>
  <c r="L73" i="1" s="1"/>
  <c r="K79" i="1"/>
  <c r="L79" i="1" s="1"/>
  <c r="K15" i="1"/>
  <c r="L15" i="1" s="1"/>
  <c r="K23" i="1"/>
  <c r="L23" i="1" s="1"/>
  <c r="K31" i="1"/>
  <c r="L31" i="1" s="1"/>
  <c r="E68" i="1"/>
  <c r="K7" i="1"/>
  <c r="L7" i="1" s="1"/>
  <c r="K24" i="1"/>
  <c r="L24" i="1" s="1"/>
  <c r="K38" i="1"/>
  <c r="L38" i="1" s="1"/>
  <c r="K47" i="1"/>
  <c r="L47" i="1" s="1"/>
  <c r="G86" i="1"/>
  <c r="G88" i="1" s="1"/>
  <c r="K36" i="1"/>
  <c r="L36" i="1" s="1"/>
  <c r="K41" i="1"/>
  <c r="L41" i="1" s="1"/>
  <c r="K45" i="1"/>
  <c r="L45" i="1" s="1"/>
  <c r="K49" i="1"/>
  <c r="L49" i="1" s="1"/>
  <c r="K53" i="1"/>
  <c r="L53" i="1" s="1"/>
  <c r="K70" i="1"/>
  <c r="L70" i="1" s="1"/>
  <c r="K76" i="1"/>
  <c r="L76" i="1" s="1"/>
  <c r="K80" i="1"/>
  <c r="L80" i="1" s="1"/>
  <c r="I34" i="1"/>
  <c r="H86" i="1"/>
  <c r="K11" i="1"/>
  <c r="L11" i="1" s="1"/>
  <c r="K84" i="1"/>
  <c r="L84" i="1" s="1"/>
  <c r="K78" i="1"/>
  <c r="L78" i="1" s="1"/>
  <c r="K72" i="1"/>
  <c r="L72" i="1" s="1"/>
  <c r="K66" i="1"/>
  <c r="L66" i="1" s="1"/>
  <c r="K65" i="1"/>
  <c r="L65" i="1" s="1"/>
  <c r="K64" i="1"/>
  <c r="L64" i="1" s="1"/>
  <c r="K63" i="1"/>
  <c r="L63" i="1" s="1"/>
  <c r="K61" i="1"/>
  <c r="L61" i="1" s="1"/>
  <c r="K60" i="1"/>
  <c r="L60" i="1" s="1"/>
  <c r="K57" i="1"/>
  <c r="L57" i="1" s="1"/>
  <c r="K56" i="1"/>
  <c r="L56" i="1" s="1"/>
  <c r="K55" i="1"/>
  <c r="L55" i="1" s="1"/>
  <c r="K52" i="1"/>
  <c r="L52" i="1" s="1"/>
  <c r="K51" i="1"/>
  <c r="L51" i="1" s="1"/>
  <c r="K46" i="1"/>
  <c r="L46" i="1" s="1"/>
  <c r="C86" i="1"/>
  <c r="K43" i="1"/>
  <c r="L43" i="1" s="1"/>
  <c r="K42" i="1"/>
  <c r="L42" i="1" s="1"/>
  <c r="K40" i="1"/>
  <c r="L40" i="1" s="1"/>
  <c r="K37" i="1"/>
  <c r="L37" i="1" s="1"/>
  <c r="K32" i="1"/>
  <c r="L32" i="1" s="1"/>
  <c r="K27" i="1"/>
  <c r="L27" i="1" s="1"/>
  <c r="K26" i="1"/>
  <c r="L26" i="1" s="1"/>
  <c r="K22" i="1"/>
  <c r="L22" i="1" s="1"/>
  <c r="K21" i="1"/>
  <c r="L21" i="1" s="1"/>
  <c r="K20" i="1"/>
  <c r="L20" i="1" s="1"/>
  <c r="K18" i="1"/>
  <c r="L18" i="1" s="1"/>
  <c r="K17" i="1"/>
  <c r="L17" i="1" s="1"/>
  <c r="K16" i="1"/>
  <c r="L16" i="1" s="1"/>
  <c r="K10" i="1"/>
  <c r="L10" i="1" s="1"/>
  <c r="K9" i="1"/>
  <c r="L9" i="1" s="1"/>
  <c r="C88" i="1"/>
  <c r="E12" i="1"/>
  <c r="K12" i="1" s="1"/>
  <c r="L12" i="1" s="1"/>
  <c r="E85" i="1"/>
  <c r="K85" i="1" s="1"/>
  <c r="L85" i="1" s="1"/>
  <c r="E74" i="1"/>
  <c r="K74" i="1" s="1"/>
  <c r="L74" i="1" s="1"/>
  <c r="E34" i="1"/>
  <c r="K68" i="1" l="1"/>
  <c r="L68" i="1" s="1"/>
  <c r="I86" i="1"/>
  <c r="J30" i="1"/>
  <c r="J28" i="1"/>
  <c r="J23" i="1"/>
  <c r="J15" i="1"/>
  <c r="J47" i="1"/>
  <c r="J19" i="1"/>
  <c r="H88" i="1"/>
  <c r="J43" i="1"/>
  <c r="J68" i="1"/>
  <c r="J80" i="1"/>
  <c r="J9" i="1"/>
  <c r="J61" i="1"/>
  <c r="J31" i="1"/>
  <c r="J38" i="1"/>
  <c r="J85" i="1"/>
  <c r="J49" i="1"/>
  <c r="J53" i="1"/>
  <c r="J17" i="1"/>
  <c r="J42" i="1"/>
  <c r="J56" i="1"/>
  <c r="J83" i="1"/>
  <c r="J27" i="1"/>
  <c r="J44" i="1"/>
  <c r="J50" i="1"/>
  <c r="J54" i="1"/>
  <c r="J59" i="1"/>
  <c r="J72" i="1"/>
  <c r="J60" i="1"/>
  <c r="J32" i="1"/>
  <c r="J84" i="1"/>
  <c r="J22" i="1"/>
  <c r="J25" i="1"/>
  <c r="J41" i="1"/>
  <c r="J55" i="1"/>
  <c r="J78" i="1"/>
  <c r="J66" i="1"/>
  <c r="J39" i="1"/>
  <c r="J70" i="1"/>
  <c r="J64" i="1"/>
  <c r="J67" i="1"/>
  <c r="J79" i="1"/>
  <c r="J63" i="1"/>
  <c r="J29" i="1"/>
  <c r="J26" i="1"/>
  <c r="J46" i="1"/>
  <c r="J20" i="1"/>
  <c r="J18" i="1"/>
  <c r="J57" i="1"/>
  <c r="J52" i="1"/>
  <c r="J81" i="1"/>
  <c r="J51" i="1"/>
  <c r="J21" i="1"/>
  <c r="J40" i="1"/>
  <c r="J76" i="1"/>
  <c r="J37" i="1"/>
  <c r="J16" i="1"/>
  <c r="J34" i="1"/>
  <c r="J65" i="1"/>
  <c r="J10" i="1"/>
  <c r="J73" i="1"/>
  <c r="J48" i="1"/>
  <c r="J24" i="1"/>
  <c r="J8" i="1"/>
  <c r="J4" i="1"/>
  <c r="J71" i="1"/>
  <c r="J45" i="1"/>
  <c r="J14" i="1"/>
  <c r="J7" i="1"/>
  <c r="J5" i="1"/>
  <c r="J77" i="1"/>
  <c r="J62" i="1"/>
  <c r="J36" i="1"/>
  <c r="J12" i="1"/>
  <c r="J6" i="1"/>
  <c r="J74" i="1"/>
  <c r="J58" i="1"/>
  <c r="J33" i="1"/>
  <c r="J11" i="1"/>
  <c r="E86" i="1"/>
  <c r="F14" i="1" s="1"/>
  <c r="K34" i="1"/>
  <c r="L34" i="1" s="1"/>
  <c r="F68" i="1"/>
  <c r="F41" i="1" l="1"/>
  <c r="F24" i="1"/>
  <c r="F72" i="1"/>
  <c r="F4" i="1"/>
  <c r="F57" i="1"/>
  <c r="F9" i="1"/>
  <c r="F42" i="1"/>
  <c r="F33" i="1"/>
  <c r="F6" i="1"/>
  <c r="F74" i="1"/>
  <c r="F58" i="1"/>
  <c r="F8" i="1"/>
  <c r="F30" i="1"/>
  <c r="F55" i="1"/>
  <c r="F52" i="1"/>
  <c r="F23" i="1"/>
  <c r="F7" i="1"/>
  <c r="F76" i="1"/>
  <c r="F12" i="1"/>
  <c r="F59" i="1"/>
  <c r="F18" i="1"/>
  <c r="F56" i="1"/>
  <c r="F10" i="1"/>
  <c r="F45" i="1"/>
  <c r="F79" i="1"/>
  <c r="F28" i="1"/>
  <c r="F62" i="1"/>
  <c r="F21" i="1"/>
  <c r="F47" i="1"/>
  <c r="F63" i="1"/>
  <c r="F80" i="1"/>
  <c r="F22" i="1"/>
  <c r="F44" i="1"/>
  <c r="F60" i="1"/>
  <c r="F78" i="1"/>
  <c r="F25" i="1"/>
  <c r="F15" i="1"/>
  <c r="F31" i="1"/>
  <c r="F49" i="1"/>
  <c r="F65" i="1"/>
  <c r="F84" i="1"/>
  <c r="F16" i="1"/>
  <c r="F32" i="1"/>
  <c r="F50" i="1"/>
  <c r="F66" i="1"/>
  <c r="F85" i="1"/>
  <c r="F43" i="1"/>
  <c r="F77" i="1"/>
  <c r="F40" i="1"/>
  <c r="F73" i="1"/>
  <c r="F17" i="1"/>
  <c r="F27" i="1"/>
  <c r="F61" i="1"/>
  <c r="F11" i="1"/>
  <c r="F46" i="1"/>
  <c r="F81" i="1"/>
  <c r="F29" i="1"/>
  <c r="F51" i="1"/>
  <c r="F67" i="1"/>
  <c r="F5" i="1"/>
  <c r="F26" i="1"/>
  <c r="F48" i="1"/>
  <c r="F64" i="1"/>
  <c r="F83" i="1"/>
  <c r="F38" i="1"/>
  <c r="F19" i="1"/>
  <c r="F36" i="1"/>
  <c r="F53" i="1"/>
  <c r="F70" i="1"/>
  <c r="K86" i="1"/>
  <c r="L86" i="1" s="1"/>
  <c r="F20" i="1"/>
  <c r="F37" i="1"/>
  <c r="F54" i="1"/>
  <c r="F71" i="1"/>
  <c r="J86" i="1"/>
  <c r="F34" i="1"/>
  <c r="F86" i="1" l="1"/>
</calcChain>
</file>

<file path=xl/sharedStrings.xml><?xml version="1.0" encoding="utf-8"?>
<sst xmlns="http://schemas.openxmlformats.org/spreadsheetml/2006/main" count="99" uniqueCount="88">
  <si>
    <t>Increase / (Decrease)</t>
  </si>
  <si>
    <t>% of Total</t>
  </si>
  <si>
    <t>$ Amount</t>
  </si>
  <si>
    <t>%</t>
  </si>
  <si>
    <t>Grand Total                                All Taxing Districts</t>
  </si>
  <si>
    <t>Grand Total                      All Taxing Districts</t>
  </si>
  <si>
    <t>Political Sub-Division</t>
  </si>
  <si>
    <t>#</t>
  </si>
  <si>
    <t>Calendar Year 2017</t>
  </si>
  <si>
    <t>1st Half 2017</t>
  </si>
  <si>
    <t>2nd Half 2017</t>
  </si>
  <si>
    <t>General Fund</t>
  </si>
  <si>
    <t>County:</t>
  </si>
  <si>
    <t>Mental Health</t>
  </si>
  <si>
    <t>Children Services</t>
  </si>
  <si>
    <t>Special</t>
  </si>
  <si>
    <t>Total County</t>
  </si>
  <si>
    <t>Schools:</t>
  </si>
  <si>
    <t>Aurora</t>
  </si>
  <si>
    <t>Crestwood</t>
  </si>
  <si>
    <t>Field</t>
  </si>
  <si>
    <t>James A. Garfield</t>
  </si>
  <si>
    <t>Kent</t>
  </si>
  <si>
    <t>Lake</t>
  </si>
  <si>
    <t>Mogadore</t>
  </si>
  <si>
    <t>Ravenna</t>
  </si>
  <si>
    <t>Rootstown</t>
  </si>
  <si>
    <t>Southeast</t>
  </si>
  <si>
    <t>Springfield</t>
  </si>
  <si>
    <t>Stow Munroe</t>
  </si>
  <si>
    <t>Streetsboro</t>
  </si>
  <si>
    <t>Tallmadge</t>
  </si>
  <si>
    <t>Waterloo</t>
  </si>
  <si>
    <t>West Branch</t>
  </si>
  <si>
    <t>Windham</t>
  </si>
  <si>
    <t>Mahoning Valley JV</t>
  </si>
  <si>
    <t>Maplewood JV</t>
  </si>
  <si>
    <t>Portage Lakes JVS</t>
  </si>
  <si>
    <t>Total Schools</t>
  </si>
  <si>
    <t>Municipalities:</t>
  </si>
  <si>
    <t>Atwater</t>
  </si>
  <si>
    <t>Brimfield</t>
  </si>
  <si>
    <t>Charlestown</t>
  </si>
  <si>
    <t>Deerfield</t>
  </si>
  <si>
    <t>Edinburg</t>
  </si>
  <si>
    <t>Freedom</t>
  </si>
  <si>
    <t>Hiram</t>
  </si>
  <si>
    <t>Mantua</t>
  </si>
  <si>
    <t>Nelson</t>
  </si>
  <si>
    <t>Palmyra</t>
  </si>
  <si>
    <t>Paris</t>
  </si>
  <si>
    <t>Randolph</t>
  </si>
  <si>
    <t>Shalerville</t>
  </si>
  <si>
    <t>Suffield</t>
  </si>
  <si>
    <t>Franklin</t>
  </si>
  <si>
    <t>Brady Lake</t>
  </si>
  <si>
    <t>Garrettsville</t>
  </si>
  <si>
    <t>Ravenna City</t>
  </si>
  <si>
    <t>Streetsboro City</t>
  </si>
  <si>
    <t>Sugar Bush</t>
  </si>
  <si>
    <t>Total Municipalities</t>
  </si>
  <si>
    <t>Health Department</t>
  </si>
  <si>
    <t>Fire &amp; Emergency Districts:</t>
  </si>
  <si>
    <t>Community Emergency</t>
  </si>
  <si>
    <t>Joint Fire District</t>
  </si>
  <si>
    <t>Mantua Shalersville Emergency</t>
  </si>
  <si>
    <t>Total Fire &amp; Emergency</t>
  </si>
  <si>
    <t>Library:</t>
  </si>
  <si>
    <t>Akron -Summit</t>
  </si>
  <si>
    <t>Stark County</t>
  </si>
  <si>
    <t>Reed Memorial</t>
  </si>
  <si>
    <t>Stow  Munroe Falls</t>
  </si>
  <si>
    <t>WVFD (Fire)</t>
  </si>
  <si>
    <t>Kent Free Library</t>
  </si>
  <si>
    <t>Port Authority</t>
  </si>
  <si>
    <t>Total Library</t>
  </si>
  <si>
    <t>Park Districts:</t>
  </si>
  <si>
    <t>Portage Park District</t>
  </si>
  <si>
    <t>Flashback Park District</t>
  </si>
  <si>
    <t>Total Park District</t>
  </si>
  <si>
    <t>Akron (Juvenile Jail)</t>
  </si>
  <si>
    <t>Summit County - Sewer</t>
  </si>
  <si>
    <t>Brimfield TIF</t>
  </si>
  <si>
    <t>Grand Total All Districts</t>
  </si>
  <si>
    <t>1st Half 2009</t>
  </si>
  <si>
    <t>2nd Half 2009</t>
  </si>
  <si>
    <t>Black Brook</t>
  </si>
  <si>
    <t>Calendar Year 2007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</si>
</sst>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8">
    <xf numFmtId="0" fontId="0" fillId="0" borderId="0" xfId="0"/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164" fontId="0" fillId="0" borderId="1" xfId="1" applyNumberFormat="1" applyFont="1" applyBorder="1" applyAlignment="1">
      <alignment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 indent="2"/>
    </xf>
    <xf numFmtId="164" fontId="0" fillId="0" borderId="0" xfId="0" applyNumberFormat="1" applyAlignment="1">
      <alignment vertical="center" wrapText="1"/>
    </xf>
    <xf numFmtId="10" fontId="0" fillId="0" borderId="1" xfId="2" applyNumberFormat="1" applyFont="1" applyBorder="1" applyAlignment="1">
      <alignment vertical="center" wrapText="1"/>
    </xf>
    <xf numFmtId="164" fontId="0" fillId="0" borderId="1" xfId="0" applyNumberFormat="1" applyBorder="1" applyAlignment="1">
      <alignment vertical="center" wrapText="1"/>
    </xf>
    <xf numFmtId="10" fontId="0" fillId="0" borderId="1" xfId="2" applyNumberFormat="1" applyFont="1" applyBorder="1" applyAlignment="1">
      <alignment horizontal="center" vertical="center" wrapText="1"/>
    </xf>
    <xf numFmtId="10" fontId="0" fillId="0" borderId="0" xfId="2" applyNumberFormat="1" applyFont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15C3FD-B2AB-4768-B27C-CCEC94808ADA}">
  <sheetPr>
    <pageSetUpPr fitToPage="1"/>
  </sheetPr>
  <dimension ref="A1:L88"/>
  <sheetViews>
    <sheetView tabSelected="1" workbookViewId="0">
      <pane xSplit="3870" ySplit="1530" topLeftCell="A73" activePane="bottomRight"/>
      <selection activeCell="F78" sqref="F78"/>
      <selection pane="topRight" sqref="A1:A1048576"/>
      <selection pane="bottomLeft" activeCell="B39" sqref="B39"/>
      <selection pane="bottomRight" activeCell="N7" sqref="N7"/>
    </sheetView>
  </sheetViews>
  <sheetFormatPr defaultRowHeight="24.95" customHeight="1" x14ac:dyDescent="0.25"/>
  <cols>
    <col min="1" max="1" width="6.7109375" style="12" customWidth="1"/>
    <col min="2" max="2" width="26.42578125" style="1" customWidth="1"/>
    <col min="3" max="3" width="15" style="1" hidden="1" customWidth="1"/>
    <col min="4" max="4" width="13.5703125" style="1" hidden="1" customWidth="1"/>
    <col min="5" max="5" width="16.85546875" style="1" customWidth="1"/>
    <col min="6" max="6" width="8.5703125" style="1" customWidth="1"/>
    <col min="7" max="7" width="15.5703125" style="1" hidden="1" customWidth="1"/>
    <col min="8" max="8" width="14.7109375" style="1" hidden="1" customWidth="1"/>
    <col min="9" max="9" width="16.85546875" style="1" customWidth="1"/>
    <col min="10" max="10" width="9.28515625" style="11" customWidth="1"/>
    <col min="11" max="11" width="14.85546875" style="1" customWidth="1"/>
    <col min="12" max="12" width="9.140625" style="11"/>
    <col min="13" max="16384" width="9.140625" style="1"/>
  </cols>
  <sheetData>
    <row r="1" spans="1:12" ht="24.95" customHeight="1" x14ac:dyDescent="0.25">
      <c r="A1" s="13" t="s">
        <v>7</v>
      </c>
      <c r="B1" s="13" t="s">
        <v>6</v>
      </c>
      <c r="C1" s="14" t="s">
        <v>9</v>
      </c>
      <c r="D1" s="14" t="s">
        <v>10</v>
      </c>
      <c r="E1" s="13" t="s">
        <v>8</v>
      </c>
      <c r="F1" s="13"/>
      <c r="G1" s="14" t="s">
        <v>84</v>
      </c>
      <c r="H1" s="14" t="s">
        <v>85</v>
      </c>
      <c r="I1" s="16" t="s">
        <v>87</v>
      </c>
      <c r="J1" s="17"/>
      <c r="K1" s="13" t="s">
        <v>0</v>
      </c>
      <c r="L1" s="13"/>
    </row>
    <row r="2" spans="1:12" ht="36.75" customHeight="1" x14ac:dyDescent="0.25">
      <c r="A2" s="13"/>
      <c r="B2" s="13"/>
      <c r="C2" s="15"/>
      <c r="D2" s="15"/>
      <c r="E2" s="2" t="s">
        <v>4</v>
      </c>
      <c r="F2" s="2" t="s">
        <v>1</v>
      </c>
      <c r="G2" s="15"/>
      <c r="H2" s="15"/>
      <c r="I2" s="2" t="s">
        <v>5</v>
      </c>
      <c r="J2" s="10" t="s">
        <v>1</v>
      </c>
      <c r="K2" s="2" t="s">
        <v>2</v>
      </c>
      <c r="L2" s="10" t="s">
        <v>3</v>
      </c>
    </row>
    <row r="3" spans="1:12" ht="28.5" customHeight="1" x14ac:dyDescent="0.25">
      <c r="A3" s="2"/>
      <c r="B3" s="5" t="s">
        <v>12</v>
      </c>
      <c r="C3" s="2"/>
      <c r="D3" s="2"/>
      <c r="E3" s="2"/>
      <c r="F3" s="2"/>
      <c r="G3" s="2"/>
      <c r="H3" s="2"/>
      <c r="I3" s="2"/>
      <c r="J3" s="10"/>
      <c r="K3" s="2"/>
      <c r="L3" s="10"/>
    </row>
    <row r="4" spans="1:12" ht="24.95" customHeight="1" x14ac:dyDescent="0.25">
      <c r="A4" s="2">
        <v>1</v>
      </c>
      <c r="B4" s="6" t="s">
        <v>11</v>
      </c>
      <c r="C4" s="4">
        <v>3250753</v>
      </c>
      <c r="D4" s="4">
        <v>2847098</v>
      </c>
      <c r="E4" s="4">
        <f>C4+D4</f>
        <v>6097851</v>
      </c>
      <c r="F4" s="8">
        <f>E4/$E$86</f>
        <v>3.178249919434243E-2</v>
      </c>
      <c r="G4" s="4">
        <v>3138161</v>
      </c>
      <c r="H4" s="4">
        <v>2819322</v>
      </c>
      <c r="I4" s="4">
        <f t="shared" ref="I4:I12" si="0">G4+H4</f>
        <v>5957483</v>
      </c>
      <c r="J4" s="8">
        <f>I4/$I$86</f>
        <v>3.7380836205197866E-2</v>
      </c>
      <c r="K4" s="9">
        <f t="shared" ref="K4:K12" si="1">E4-I4</f>
        <v>140368</v>
      </c>
      <c r="L4" s="8">
        <f>K4/I4</f>
        <v>2.3561628291679557E-2</v>
      </c>
    </row>
    <row r="5" spans="1:12" ht="24.95" customHeight="1" x14ac:dyDescent="0.25">
      <c r="A5" s="2">
        <f>A4+1</f>
        <v>2</v>
      </c>
      <c r="B5" s="6" t="s">
        <v>13</v>
      </c>
      <c r="C5" s="4">
        <v>9181690</v>
      </c>
      <c r="D5" s="4">
        <v>8023563</v>
      </c>
      <c r="E5" s="4">
        <f t="shared" ref="E5:E67" si="2">C5+D5</f>
        <v>17205253</v>
      </c>
      <c r="F5" s="8">
        <f t="shared" ref="F5:F70" si="3">E5/$E$86</f>
        <v>8.9675188785517668E-2</v>
      </c>
      <c r="G5" s="4">
        <v>8234499</v>
      </c>
      <c r="H5" s="4">
        <v>7407995</v>
      </c>
      <c r="I5" s="4">
        <f t="shared" si="0"/>
        <v>15642494</v>
      </c>
      <c r="J5" s="8">
        <f t="shared" ref="J5:J68" si="4">I5/$I$86</f>
        <v>9.815042796677563E-2</v>
      </c>
      <c r="K5" s="9">
        <f t="shared" si="1"/>
        <v>1562759</v>
      </c>
      <c r="L5" s="8">
        <f t="shared" ref="L5:L68" si="5">K5/I5</f>
        <v>9.9904721075807987E-2</v>
      </c>
    </row>
    <row r="6" spans="1:12" ht="24.95" customHeight="1" x14ac:dyDescent="0.25">
      <c r="A6" s="2">
        <f t="shared" ref="A6:A11" si="6">A5+1</f>
        <v>3</v>
      </c>
      <c r="B6" s="6" t="s">
        <v>14</v>
      </c>
      <c r="C6" s="4">
        <v>1349936</v>
      </c>
      <c r="D6" s="4">
        <v>1180752</v>
      </c>
      <c r="E6" s="4">
        <f t="shared" si="2"/>
        <v>2530688</v>
      </c>
      <c r="F6" s="8">
        <f t="shared" si="3"/>
        <v>1.3190153272215418E-2</v>
      </c>
      <c r="G6" s="4">
        <v>1219975</v>
      </c>
      <c r="H6" s="4">
        <v>1096761</v>
      </c>
      <c r="I6" s="4">
        <f t="shared" si="0"/>
        <v>2316736</v>
      </c>
      <c r="J6" s="8">
        <f t="shared" si="4"/>
        <v>1.4536596906224539E-2</v>
      </c>
      <c r="K6" s="9">
        <f t="shared" si="1"/>
        <v>213952</v>
      </c>
      <c r="L6" s="8">
        <f t="shared" si="5"/>
        <v>9.2350617420370734E-2</v>
      </c>
    </row>
    <row r="7" spans="1:12" ht="24.95" customHeight="1" x14ac:dyDescent="0.25">
      <c r="A7" s="2">
        <f t="shared" si="6"/>
        <v>4</v>
      </c>
      <c r="B7" s="6" t="s">
        <v>15</v>
      </c>
      <c r="C7" s="4">
        <v>1209111</v>
      </c>
      <c r="D7" s="4">
        <v>973413</v>
      </c>
      <c r="E7" s="4">
        <f t="shared" si="2"/>
        <v>2182524</v>
      </c>
      <c r="F7" s="8">
        <f t="shared" si="3"/>
        <v>1.1375493968552695E-2</v>
      </c>
      <c r="G7" s="4">
        <v>780877</v>
      </c>
      <c r="H7" s="4">
        <v>612166</v>
      </c>
      <c r="I7" s="4">
        <f t="shared" si="0"/>
        <v>1393043</v>
      </c>
      <c r="J7" s="8">
        <f t="shared" si="4"/>
        <v>8.7407907349122856E-3</v>
      </c>
      <c r="K7" s="9">
        <f t="shared" si="1"/>
        <v>789481</v>
      </c>
      <c r="L7" s="8">
        <f t="shared" si="5"/>
        <v>0.5667312495019895</v>
      </c>
    </row>
    <row r="8" spans="1:12" ht="24.95" customHeight="1" x14ac:dyDescent="0.25">
      <c r="A8" s="2">
        <f t="shared" si="6"/>
        <v>5</v>
      </c>
      <c r="B8" s="6" t="s">
        <v>61</v>
      </c>
      <c r="C8" s="4">
        <v>564261</v>
      </c>
      <c r="D8" s="4">
        <v>492651</v>
      </c>
      <c r="E8" s="4">
        <f t="shared" si="2"/>
        <v>1056912</v>
      </c>
      <c r="F8" s="8">
        <f t="shared" si="3"/>
        <v>5.5087119689364089E-3</v>
      </c>
      <c r="G8" s="4">
        <v>117397</v>
      </c>
      <c r="H8" s="4">
        <v>105471</v>
      </c>
      <c r="I8" s="4">
        <f t="shared" si="0"/>
        <v>222868</v>
      </c>
      <c r="J8" s="8">
        <f t="shared" si="4"/>
        <v>1.3984080530955838E-3</v>
      </c>
      <c r="K8" s="9">
        <f t="shared" si="1"/>
        <v>834044</v>
      </c>
      <c r="L8" s="8">
        <f t="shared" si="5"/>
        <v>3.7423228099143886</v>
      </c>
    </row>
    <row r="9" spans="1:12" ht="24.95" customHeight="1" x14ac:dyDescent="0.25">
      <c r="A9" s="2">
        <f t="shared" si="6"/>
        <v>6</v>
      </c>
      <c r="B9" s="6" t="s">
        <v>74</v>
      </c>
      <c r="C9" s="4">
        <v>292430</v>
      </c>
      <c r="D9" s="4">
        <v>50580</v>
      </c>
      <c r="E9" s="4">
        <f t="shared" si="2"/>
        <v>343010</v>
      </c>
      <c r="F9" s="8">
        <f t="shared" si="3"/>
        <v>1.7877962332387915E-3</v>
      </c>
      <c r="G9" s="4">
        <v>163243</v>
      </c>
      <c r="H9" s="4">
        <v>87336</v>
      </c>
      <c r="I9" s="4">
        <f t="shared" si="0"/>
        <v>250579</v>
      </c>
      <c r="J9" s="8">
        <f t="shared" si="4"/>
        <v>1.5722835559014228E-3</v>
      </c>
      <c r="K9" s="9">
        <f t="shared" si="1"/>
        <v>92431</v>
      </c>
      <c r="L9" s="8">
        <f t="shared" si="5"/>
        <v>0.36886969777994166</v>
      </c>
    </row>
    <row r="10" spans="1:12" ht="24.95" customHeight="1" x14ac:dyDescent="0.25">
      <c r="A10" s="2">
        <f t="shared" si="6"/>
        <v>7</v>
      </c>
      <c r="B10" s="6" t="s">
        <v>80</v>
      </c>
      <c r="C10" s="4">
        <v>751</v>
      </c>
      <c r="D10" s="4">
        <v>442</v>
      </c>
      <c r="E10" s="4">
        <f t="shared" si="2"/>
        <v>1193</v>
      </c>
      <c r="F10" s="8">
        <f t="shared" si="3"/>
        <v>6.218013778764112E-6</v>
      </c>
      <c r="G10" s="4">
        <v>0</v>
      </c>
      <c r="H10" s="4">
        <v>527</v>
      </c>
      <c r="I10" s="4">
        <f t="shared" si="0"/>
        <v>527</v>
      </c>
      <c r="J10" s="8">
        <f t="shared" si="4"/>
        <v>3.3067153830131409E-6</v>
      </c>
      <c r="K10" s="9">
        <f t="shared" si="1"/>
        <v>666</v>
      </c>
      <c r="L10" s="8">
        <f t="shared" si="5"/>
        <v>1.2637571157495255</v>
      </c>
    </row>
    <row r="11" spans="1:12" ht="24.95" customHeight="1" x14ac:dyDescent="0.25">
      <c r="A11" s="2">
        <f t="shared" si="6"/>
        <v>8</v>
      </c>
      <c r="B11" s="6" t="s">
        <v>81</v>
      </c>
      <c r="C11" s="4">
        <v>9671</v>
      </c>
      <c r="D11" s="4">
        <v>8853</v>
      </c>
      <c r="E11" s="4">
        <f t="shared" si="2"/>
        <v>18524</v>
      </c>
      <c r="F11" s="8">
        <f t="shared" si="3"/>
        <v>9.6548606234556924E-5</v>
      </c>
      <c r="G11" s="4">
        <v>0</v>
      </c>
      <c r="H11" s="4">
        <v>8282</v>
      </c>
      <c r="I11" s="4">
        <f t="shared" si="0"/>
        <v>8282</v>
      </c>
      <c r="J11" s="8">
        <f t="shared" si="4"/>
        <v>5.1966255791489244E-5</v>
      </c>
      <c r="K11" s="9">
        <f t="shared" si="1"/>
        <v>10242</v>
      </c>
      <c r="L11" s="8">
        <f t="shared" si="5"/>
        <v>1.2366578121226757</v>
      </c>
    </row>
    <row r="12" spans="1:12" ht="24.95" customHeight="1" x14ac:dyDescent="0.25">
      <c r="A12" s="2"/>
      <c r="B12" s="3" t="s">
        <v>16</v>
      </c>
      <c r="C12" s="4">
        <f>SUM(C4:C11)</f>
        <v>15858603</v>
      </c>
      <c r="D12" s="4">
        <f>SUM(D4:D11)</f>
        <v>13577352</v>
      </c>
      <c r="E12" s="4">
        <f t="shared" si="2"/>
        <v>29435955</v>
      </c>
      <c r="F12" s="8">
        <f t="shared" si="3"/>
        <v>0.15342261004281674</v>
      </c>
      <c r="G12" s="4">
        <f>SUM(G4:G11)</f>
        <v>13654152</v>
      </c>
      <c r="H12" s="4">
        <f>SUM(H4:H11)</f>
        <v>12137860</v>
      </c>
      <c r="I12" s="4">
        <f t="shared" si="0"/>
        <v>25792012</v>
      </c>
      <c r="J12" s="8">
        <f t="shared" si="4"/>
        <v>0.16183461639328184</v>
      </c>
      <c r="K12" s="9">
        <f t="shared" si="1"/>
        <v>3643943</v>
      </c>
      <c r="L12" s="8">
        <f t="shared" si="5"/>
        <v>0.14128184338623911</v>
      </c>
    </row>
    <row r="13" spans="1:12" ht="24.95" customHeight="1" x14ac:dyDescent="0.25">
      <c r="A13" s="2"/>
      <c r="B13" s="5" t="s">
        <v>17</v>
      </c>
      <c r="C13" s="4"/>
      <c r="D13" s="4"/>
      <c r="E13" s="4"/>
      <c r="F13" s="8"/>
      <c r="G13" s="4"/>
      <c r="H13" s="4"/>
      <c r="I13" s="4"/>
      <c r="J13" s="8"/>
      <c r="K13" s="9"/>
      <c r="L13" s="8"/>
    </row>
    <row r="14" spans="1:12" ht="24.95" customHeight="1" x14ac:dyDescent="0.25">
      <c r="A14" s="2">
        <v>1</v>
      </c>
      <c r="B14" s="6" t="s">
        <v>18</v>
      </c>
      <c r="C14" s="4">
        <v>13681070</v>
      </c>
      <c r="D14" s="4">
        <v>12106027</v>
      </c>
      <c r="E14" s="4">
        <f t="shared" si="2"/>
        <v>25787097</v>
      </c>
      <c r="F14" s="8">
        <f t="shared" si="3"/>
        <v>0.13440446308493437</v>
      </c>
      <c r="G14" s="4">
        <v>11659863</v>
      </c>
      <c r="H14" s="4">
        <v>11057274</v>
      </c>
      <c r="I14" s="4">
        <f t="shared" ref="I14:I34" si="7">G14+H14</f>
        <v>22717137</v>
      </c>
      <c r="J14" s="8">
        <f t="shared" si="4"/>
        <v>0.14254099881578178</v>
      </c>
      <c r="K14" s="9">
        <f t="shared" ref="K14:K34" si="8">E14-I14</f>
        <v>3069960</v>
      </c>
      <c r="L14" s="8">
        <f t="shared" si="5"/>
        <v>0.13513850799068564</v>
      </c>
    </row>
    <row r="15" spans="1:12" ht="24.95" customHeight="1" x14ac:dyDescent="0.25">
      <c r="A15" s="2">
        <f>A14+1</f>
        <v>2</v>
      </c>
      <c r="B15" s="6" t="s">
        <v>19</v>
      </c>
      <c r="C15" s="4">
        <v>4381208</v>
      </c>
      <c r="D15" s="4">
        <v>3709602</v>
      </c>
      <c r="E15" s="4">
        <f t="shared" si="2"/>
        <v>8090810</v>
      </c>
      <c r="F15" s="8">
        <f t="shared" si="3"/>
        <v>4.2169964846070801E-2</v>
      </c>
      <c r="G15" s="4">
        <v>3510050</v>
      </c>
      <c r="H15" s="4">
        <v>3096270</v>
      </c>
      <c r="I15" s="4">
        <f t="shared" si="7"/>
        <v>6606320</v>
      </c>
      <c r="J15" s="8">
        <f t="shared" si="4"/>
        <v>4.1452030301911524E-2</v>
      </c>
      <c r="K15" s="9">
        <f t="shared" si="8"/>
        <v>1484490</v>
      </c>
      <c r="L15" s="8">
        <f t="shared" si="5"/>
        <v>0.22470755276765278</v>
      </c>
    </row>
    <row r="16" spans="1:12" ht="24.95" customHeight="1" x14ac:dyDescent="0.25">
      <c r="A16" s="2">
        <f t="shared" ref="A16:A33" si="9">A15+1</f>
        <v>3</v>
      </c>
      <c r="B16" s="6" t="s">
        <v>20</v>
      </c>
      <c r="C16" s="4">
        <v>5823736</v>
      </c>
      <c r="D16" s="4">
        <v>5149490</v>
      </c>
      <c r="E16" s="4">
        <f t="shared" si="2"/>
        <v>10973226</v>
      </c>
      <c r="F16" s="8">
        <f t="shared" si="3"/>
        <v>5.7193353282055825E-2</v>
      </c>
      <c r="G16" s="4">
        <v>5098018</v>
      </c>
      <c r="H16" s="4">
        <v>4636743</v>
      </c>
      <c r="I16" s="4">
        <f t="shared" si="7"/>
        <v>9734761</v>
      </c>
      <c r="J16" s="8">
        <f t="shared" si="4"/>
        <v>6.1081753223256902E-2</v>
      </c>
      <c r="K16" s="9">
        <f t="shared" si="8"/>
        <v>1238465</v>
      </c>
      <c r="L16" s="8">
        <f t="shared" si="5"/>
        <v>0.12722089427773317</v>
      </c>
    </row>
    <row r="17" spans="1:12" ht="24.95" customHeight="1" x14ac:dyDescent="0.25">
      <c r="A17" s="2">
        <f t="shared" si="9"/>
        <v>4</v>
      </c>
      <c r="B17" s="6" t="s">
        <v>21</v>
      </c>
      <c r="C17" s="4">
        <v>2490474</v>
      </c>
      <c r="D17" s="4">
        <v>2084119</v>
      </c>
      <c r="E17" s="4">
        <f t="shared" si="2"/>
        <v>4574593</v>
      </c>
      <c r="F17" s="8">
        <f t="shared" si="3"/>
        <v>2.3843153651498621E-2</v>
      </c>
      <c r="G17" s="4">
        <v>2305276</v>
      </c>
      <c r="H17" s="4">
        <v>1950772</v>
      </c>
      <c r="I17" s="4">
        <f t="shared" si="7"/>
        <v>4256048</v>
      </c>
      <c r="J17" s="8">
        <f t="shared" si="4"/>
        <v>2.6705008334805144E-2</v>
      </c>
      <c r="K17" s="9">
        <f t="shared" si="8"/>
        <v>318545</v>
      </c>
      <c r="L17" s="8">
        <f t="shared" si="5"/>
        <v>7.4845255504637165E-2</v>
      </c>
    </row>
    <row r="18" spans="1:12" ht="24.95" customHeight="1" x14ac:dyDescent="0.25">
      <c r="A18" s="2">
        <f t="shared" si="9"/>
        <v>5</v>
      </c>
      <c r="B18" s="6" t="s">
        <v>22</v>
      </c>
      <c r="C18" s="4">
        <v>14919218</v>
      </c>
      <c r="D18" s="4">
        <v>13402319</v>
      </c>
      <c r="E18" s="4">
        <f t="shared" si="2"/>
        <v>28321537</v>
      </c>
      <c r="F18" s="8">
        <f t="shared" si="3"/>
        <v>0.14761417208866523</v>
      </c>
      <c r="G18" s="4">
        <v>11327044</v>
      </c>
      <c r="H18" s="4">
        <v>10318664</v>
      </c>
      <c r="I18" s="4">
        <f t="shared" si="7"/>
        <v>21645708</v>
      </c>
      <c r="J18" s="8">
        <f t="shared" si="4"/>
        <v>0.13581820800723074</v>
      </c>
      <c r="K18" s="9">
        <f t="shared" si="8"/>
        <v>6675829</v>
      </c>
      <c r="L18" s="8">
        <f t="shared" si="5"/>
        <v>0.30841352013064205</v>
      </c>
    </row>
    <row r="19" spans="1:12" ht="24.95" customHeight="1" x14ac:dyDescent="0.25">
      <c r="A19" s="2">
        <f t="shared" si="9"/>
        <v>6</v>
      </c>
      <c r="B19" s="6" t="s">
        <v>23</v>
      </c>
      <c r="C19" s="4">
        <v>37890</v>
      </c>
      <c r="D19" s="4">
        <v>33333</v>
      </c>
      <c r="E19" s="4">
        <f t="shared" si="2"/>
        <v>71223</v>
      </c>
      <c r="F19" s="8">
        <f t="shared" si="3"/>
        <v>3.7122011346598185E-4</v>
      </c>
      <c r="G19" s="4">
        <v>16727</v>
      </c>
      <c r="H19" s="4">
        <v>16727</v>
      </c>
      <c r="I19" s="4">
        <f t="shared" si="7"/>
        <v>33454</v>
      </c>
      <c r="J19" s="8">
        <f t="shared" si="4"/>
        <v>2.0991054349776397E-4</v>
      </c>
      <c r="K19" s="9">
        <f t="shared" si="8"/>
        <v>37769</v>
      </c>
      <c r="L19" s="8">
        <f t="shared" si="5"/>
        <v>1.1289830812458899</v>
      </c>
    </row>
    <row r="20" spans="1:12" ht="24.95" customHeight="1" x14ac:dyDescent="0.25">
      <c r="A20" s="2">
        <f t="shared" si="9"/>
        <v>7</v>
      </c>
      <c r="B20" s="6" t="s">
        <v>24</v>
      </c>
      <c r="C20" s="4">
        <v>682761</v>
      </c>
      <c r="D20" s="4">
        <v>593349</v>
      </c>
      <c r="E20" s="4">
        <f t="shared" si="2"/>
        <v>1276110</v>
      </c>
      <c r="F20" s="8">
        <f t="shared" si="3"/>
        <v>6.6511899104934376E-3</v>
      </c>
      <c r="G20" s="4">
        <v>501430</v>
      </c>
      <c r="H20" s="4">
        <v>434322</v>
      </c>
      <c r="I20" s="4">
        <f t="shared" si="7"/>
        <v>935752</v>
      </c>
      <c r="J20" s="8">
        <f t="shared" si="4"/>
        <v>5.871471599782377E-3</v>
      </c>
      <c r="K20" s="9">
        <f t="shared" si="8"/>
        <v>340358</v>
      </c>
      <c r="L20" s="8">
        <f t="shared" si="5"/>
        <v>0.36372671391565287</v>
      </c>
    </row>
    <row r="21" spans="1:12" ht="24.95" customHeight="1" x14ac:dyDescent="0.25">
      <c r="A21" s="2">
        <f t="shared" si="9"/>
        <v>8</v>
      </c>
      <c r="B21" s="6" t="s">
        <v>25</v>
      </c>
      <c r="C21" s="4">
        <v>6155081</v>
      </c>
      <c r="D21" s="4">
        <v>5013722</v>
      </c>
      <c r="E21" s="4">
        <f t="shared" si="2"/>
        <v>11168803</v>
      </c>
      <c r="F21" s="8">
        <f t="shared" si="3"/>
        <v>5.8212716635626112E-2</v>
      </c>
      <c r="G21" s="4">
        <v>5744272</v>
      </c>
      <c r="H21" s="4">
        <v>4954936</v>
      </c>
      <c r="I21" s="4">
        <f t="shared" si="7"/>
        <v>10699208</v>
      </c>
      <c r="J21" s="8">
        <f t="shared" si="4"/>
        <v>6.7133274534454002E-2</v>
      </c>
      <c r="K21" s="9">
        <f t="shared" si="8"/>
        <v>469595</v>
      </c>
      <c r="L21" s="8">
        <f t="shared" si="5"/>
        <v>4.3890631904716683E-2</v>
      </c>
    </row>
    <row r="22" spans="1:12" ht="24.95" customHeight="1" x14ac:dyDescent="0.25">
      <c r="A22" s="2">
        <f t="shared" si="9"/>
        <v>9</v>
      </c>
      <c r="B22" s="6" t="s">
        <v>26</v>
      </c>
      <c r="C22" s="4">
        <v>3594359</v>
      </c>
      <c r="D22" s="4">
        <v>3209739</v>
      </c>
      <c r="E22" s="4">
        <f t="shared" si="2"/>
        <v>6804098</v>
      </c>
      <c r="F22" s="8">
        <f t="shared" si="3"/>
        <v>3.5463516442633139E-2</v>
      </c>
      <c r="G22" s="4">
        <v>2500286</v>
      </c>
      <c r="H22" s="4">
        <v>2204008</v>
      </c>
      <c r="I22" s="4">
        <f t="shared" si="7"/>
        <v>4704294</v>
      </c>
      <c r="J22" s="8">
        <f t="shared" si="4"/>
        <v>2.9517573692630777E-2</v>
      </c>
      <c r="K22" s="9">
        <f t="shared" si="8"/>
        <v>2099804</v>
      </c>
      <c r="L22" s="8">
        <f t="shared" si="5"/>
        <v>0.44635900732394701</v>
      </c>
    </row>
    <row r="23" spans="1:12" ht="24.95" customHeight="1" x14ac:dyDescent="0.25">
      <c r="A23" s="2">
        <f t="shared" si="9"/>
        <v>10</v>
      </c>
      <c r="B23" s="6" t="s">
        <v>27</v>
      </c>
      <c r="C23" s="4">
        <v>3462503</v>
      </c>
      <c r="D23" s="4">
        <v>2773136</v>
      </c>
      <c r="E23" s="4">
        <f t="shared" si="2"/>
        <v>6235639</v>
      </c>
      <c r="F23" s="8">
        <f t="shared" si="3"/>
        <v>3.2500661543502826E-2</v>
      </c>
      <c r="G23" s="4">
        <v>3294399</v>
      </c>
      <c r="H23" s="4">
        <v>2809245</v>
      </c>
      <c r="I23" s="4">
        <f t="shared" si="7"/>
        <v>6103644</v>
      </c>
      <c r="J23" s="8">
        <f t="shared" si="4"/>
        <v>3.8297938343901057E-2</v>
      </c>
      <c r="K23" s="9">
        <f t="shared" si="8"/>
        <v>131995</v>
      </c>
      <c r="L23" s="8">
        <f t="shared" si="5"/>
        <v>2.1625605949495089E-2</v>
      </c>
    </row>
    <row r="24" spans="1:12" ht="24.95" customHeight="1" x14ac:dyDescent="0.25">
      <c r="A24" s="2">
        <f t="shared" si="9"/>
        <v>11</v>
      </c>
      <c r="B24" s="6" t="s">
        <v>28</v>
      </c>
      <c r="C24" s="4">
        <v>144451</v>
      </c>
      <c r="D24" s="4">
        <v>128908</v>
      </c>
      <c r="E24" s="4">
        <f t="shared" si="2"/>
        <v>273359</v>
      </c>
      <c r="F24" s="8">
        <f t="shared" si="3"/>
        <v>1.4247695126145673E-3</v>
      </c>
      <c r="G24" s="4">
        <v>106577</v>
      </c>
      <c r="H24" s="4">
        <v>95280</v>
      </c>
      <c r="I24" s="4">
        <f t="shared" si="7"/>
        <v>201857</v>
      </c>
      <c r="J24" s="8">
        <f t="shared" si="4"/>
        <v>1.2665723853299499E-3</v>
      </c>
      <c r="K24" s="9">
        <f t="shared" si="8"/>
        <v>71502</v>
      </c>
      <c r="L24" s="8">
        <f t="shared" si="5"/>
        <v>0.35422105748128624</v>
      </c>
    </row>
    <row r="25" spans="1:12" ht="24.95" customHeight="1" x14ac:dyDescent="0.25">
      <c r="A25" s="2">
        <f t="shared" si="9"/>
        <v>12</v>
      </c>
      <c r="B25" s="6" t="s">
        <v>29</v>
      </c>
      <c r="C25" s="4">
        <v>79177</v>
      </c>
      <c r="D25" s="4">
        <v>67911</v>
      </c>
      <c r="E25" s="4">
        <f t="shared" si="2"/>
        <v>147088</v>
      </c>
      <c r="F25" s="8">
        <f t="shared" si="3"/>
        <v>7.6663471139216737E-4</v>
      </c>
      <c r="G25" s="4">
        <v>50267</v>
      </c>
      <c r="H25" s="4">
        <v>52292</v>
      </c>
      <c r="I25" s="4">
        <f t="shared" si="7"/>
        <v>102559</v>
      </c>
      <c r="J25" s="8">
        <f t="shared" si="4"/>
        <v>6.435169316251323E-4</v>
      </c>
      <c r="K25" s="9">
        <f t="shared" si="8"/>
        <v>44529</v>
      </c>
      <c r="L25" s="8">
        <f t="shared" si="5"/>
        <v>0.43417935042268352</v>
      </c>
    </row>
    <row r="26" spans="1:12" ht="24.95" customHeight="1" x14ac:dyDescent="0.25">
      <c r="A26" s="2">
        <f t="shared" si="9"/>
        <v>13</v>
      </c>
      <c r="B26" s="6" t="s">
        <v>30</v>
      </c>
      <c r="C26" s="4">
        <v>9207525</v>
      </c>
      <c r="D26" s="4">
        <v>8470748</v>
      </c>
      <c r="E26" s="4">
        <f t="shared" si="2"/>
        <v>17678273</v>
      </c>
      <c r="F26" s="8">
        <f t="shared" si="3"/>
        <v>9.2140607794428814E-2</v>
      </c>
      <c r="G26" s="4">
        <v>6620768</v>
      </c>
      <c r="H26" s="4">
        <v>5983102</v>
      </c>
      <c r="I26" s="4">
        <f t="shared" si="7"/>
        <v>12603870</v>
      </c>
      <c r="J26" s="8">
        <f t="shared" si="4"/>
        <v>7.9084270995252059E-2</v>
      </c>
      <c r="K26" s="9">
        <f t="shared" si="8"/>
        <v>5074403</v>
      </c>
      <c r="L26" s="8">
        <f t="shared" si="5"/>
        <v>0.40260673904126271</v>
      </c>
    </row>
    <row r="27" spans="1:12" ht="24.95" customHeight="1" x14ac:dyDescent="0.25">
      <c r="A27" s="2">
        <f t="shared" si="9"/>
        <v>14</v>
      </c>
      <c r="B27" s="6" t="s">
        <v>31</v>
      </c>
      <c r="C27" s="4">
        <v>146622</v>
      </c>
      <c r="D27" s="4">
        <v>134638</v>
      </c>
      <c r="E27" s="4">
        <f t="shared" si="2"/>
        <v>281260</v>
      </c>
      <c r="F27" s="8">
        <f t="shared" si="3"/>
        <v>1.4659501721837336E-3</v>
      </c>
      <c r="G27" s="4">
        <v>105429</v>
      </c>
      <c r="H27" s="4">
        <v>102886</v>
      </c>
      <c r="I27" s="4">
        <f t="shared" si="7"/>
        <v>208315</v>
      </c>
      <c r="J27" s="8">
        <f t="shared" si="4"/>
        <v>1.3070937666269115E-3</v>
      </c>
      <c r="K27" s="9">
        <f t="shared" si="8"/>
        <v>72945</v>
      </c>
      <c r="L27" s="8">
        <f t="shared" si="5"/>
        <v>0.3501668146796918</v>
      </c>
    </row>
    <row r="28" spans="1:12" ht="24.95" customHeight="1" x14ac:dyDescent="0.25">
      <c r="A28" s="2">
        <f t="shared" si="9"/>
        <v>15</v>
      </c>
      <c r="B28" s="6" t="s">
        <v>32</v>
      </c>
      <c r="C28" s="4">
        <v>2534765</v>
      </c>
      <c r="D28" s="4">
        <v>2114887</v>
      </c>
      <c r="E28" s="4">
        <f t="shared" si="2"/>
        <v>4649652</v>
      </c>
      <c r="F28" s="8">
        <f t="shared" si="3"/>
        <v>2.4234367311364722E-2</v>
      </c>
      <c r="G28" s="4">
        <v>2053293</v>
      </c>
      <c r="H28" s="4">
        <v>1819321</v>
      </c>
      <c r="I28" s="4">
        <f t="shared" si="7"/>
        <v>3872614</v>
      </c>
      <c r="J28" s="8">
        <f t="shared" si="4"/>
        <v>2.4299112497669927E-2</v>
      </c>
      <c r="K28" s="9">
        <f t="shared" si="8"/>
        <v>777038</v>
      </c>
      <c r="L28" s="8">
        <f t="shared" si="5"/>
        <v>0.20064948378537081</v>
      </c>
    </row>
    <row r="29" spans="1:12" ht="24.95" customHeight="1" x14ac:dyDescent="0.25">
      <c r="A29" s="2">
        <f t="shared" si="9"/>
        <v>16</v>
      </c>
      <c r="B29" s="6" t="s">
        <v>33</v>
      </c>
      <c r="C29" s="4">
        <v>32132</v>
      </c>
      <c r="D29" s="4">
        <v>29573</v>
      </c>
      <c r="E29" s="4">
        <f t="shared" si="2"/>
        <v>61705</v>
      </c>
      <c r="F29" s="8">
        <f t="shared" si="3"/>
        <v>3.216115173668395E-4</v>
      </c>
      <c r="G29" s="4">
        <v>30055</v>
      </c>
      <c r="H29" s="4">
        <v>21903</v>
      </c>
      <c r="I29" s="4">
        <f t="shared" si="7"/>
        <v>51958</v>
      </c>
      <c r="J29" s="8">
        <f t="shared" si="4"/>
        <v>3.260157834356675E-4</v>
      </c>
      <c r="K29" s="9">
        <f t="shared" si="8"/>
        <v>9747</v>
      </c>
      <c r="L29" s="8">
        <f t="shared" si="5"/>
        <v>0.18759382578236267</v>
      </c>
    </row>
    <row r="30" spans="1:12" ht="24.95" customHeight="1" x14ac:dyDescent="0.25">
      <c r="A30" s="2">
        <f t="shared" si="9"/>
        <v>17</v>
      </c>
      <c r="B30" s="6" t="s">
        <v>34</v>
      </c>
      <c r="C30" s="4">
        <v>755708</v>
      </c>
      <c r="D30" s="4">
        <v>626784</v>
      </c>
      <c r="E30" s="4">
        <f t="shared" si="2"/>
        <v>1382492</v>
      </c>
      <c r="F30" s="8">
        <f t="shared" si="3"/>
        <v>7.2056616136053266E-3</v>
      </c>
      <c r="G30" s="4">
        <v>763972</v>
      </c>
      <c r="H30" s="4">
        <v>658781</v>
      </c>
      <c r="I30" s="4">
        <f t="shared" si="7"/>
        <v>1422753</v>
      </c>
      <c r="J30" s="8">
        <f t="shared" si="4"/>
        <v>8.9272091676054939E-3</v>
      </c>
      <c r="K30" s="9">
        <f t="shared" si="8"/>
        <v>-40261</v>
      </c>
      <c r="L30" s="8">
        <f t="shared" si="5"/>
        <v>-2.8297954739859976E-2</v>
      </c>
    </row>
    <row r="31" spans="1:12" ht="24.95" customHeight="1" x14ac:dyDescent="0.25">
      <c r="A31" s="2">
        <f t="shared" si="9"/>
        <v>18</v>
      </c>
      <c r="B31" s="6" t="s">
        <v>35</v>
      </c>
      <c r="C31" s="4">
        <v>2749</v>
      </c>
      <c r="D31" s="4">
        <v>2524</v>
      </c>
      <c r="E31" s="4">
        <f t="shared" si="2"/>
        <v>5273</v>
      </c>
      <c r="F31" s="8">
        <f t="shared" si="3"/>
        <v>2.748330817721975E-5</v>
      </c>
      <c r="G31" s="4">
        <v>2543</v>
      </c>
      <c r="H31" s="4">
        <v>1837</v>
      </c>
      <c r="I31" s="4">
        <f t="shared" si="7"/>
        <v>4380</v>
      </c>
      <c r="J31" s="8">
        <f t="shared" si="4"/>
        <v>2.7482757832253428E-5</v>
      </c>
      <c r="K31" s="9">
        <f t="shared" si="8"/>
        <v>893</v>
      </c>
      <c r="L31" s="8">
        <f t="shared" si="5"/>
        <v>0.2038812785388128</v>
      </c>
    </row>
    <row r="32" spans="1:12" ht="24.95" customHeight="1" x14ac:dyDescent="0.25">
      <c r="A32" s="2">
        <f t="shared" si="9"/>
        <v>19</v>
      </c>
      <c r="B32" s="6" t="s">
        <v>36</v>
      </c>
      <c r="C32" s="4">
        <v>3435204</v>
      </c>
      <c r="D32" s="4">
        <v>2977577</v>
      </c>
      <c r="E32" s="4">
        <f t="shared" si="2"/>
        <v>6412781</v>
      </c>
      <c r="F32" s="8">
        <f t="shared" si="3"/>
        <v>3.342394016613303E-2</v>
      </c>
      <c r="G32" s="4">
        <v>3114963</v>
      </c>
      <c r="H32" s="4">
        <v>2748981</v>
      </c>
      <c r="I32" s="4">
        <f t="shared" si="7"/>
        <v>5863944</v>
      </c>
      <c r="J32" s="8">
        <f t="shared" si="4"/>
        <v>3.6793916185820889E-2</v>
      </c>
      <c r="K32" s="9">
        <f t="shared" si="8"/>
        <v>548837</v>
      </c>
      <c r="L32" s="8">
        <f t="shared" si="5"/>
        <v>9.3595198044183231E-2</v>
      </c>
    </row>
    <row r="33" spans="1:12" ht="24.95" customHeight="1" x14ac:dyDescent="0.25">
      <c r="A33" s="2">
        <f t="shared" si="9"/>
        <v>20</v>
      </c>
      <c r="B33" s="6" t="s">
        <v>37</v>
      </c>
      <c r="C33" s="4">
        <v>8034</v>
      </c>
      <c r="D33" s="4">
        <v>7191</v>
      </c>
      <c r="E33" s="4">
        <f t="shared" si="2"/>
        <v>15225</v>
      </c>
      <c r="F33" s="8">
        <f t="shared" si="3"/>
        <v>7.9353947847178211E-5</v>
      </c>
      <c r="G33" s="4">
        <v>7147</v>
      </c>
      <c r="H33" s="4">
        <v>6401</v>
      </c>
      <c r="I33" s="4">
        <f t="shared" si="7"/>
        <v>13548</v>
      </c>
      <c r="J33" s="8">
        <f t="shared" si="4"/>
        <v>8.5008311212641429E-5</v>
      </c>
      <c r="K33" s="9">
        <f t="shared" si="8"/>
        <v>1677</v>
      </c>
      <c r="L33" s="8">
        <f t="shared" si="5"/>
        <v>0.12378210806023029</v>
      </c>
    </row>
    <row r="34" spans="1:12" ht="24.95" customHeight="1" x14ac:dyDescent="0.25">
      <c r="A34" s="2"/>
      <c r="B34" s="3" t="s">
        <v>38</v>
      </c>
      <c r="C34" s="4">
        <f>SUM(C14:C33)</f>
        <v>71574667</v>
      </c>
      <c r="D34" s="4">
        <f>SUM(D14:D33)</f>
        <v>62635577</v>
      </c>
      <c r="E34" s="4">
        <f t="shared" si="2"/>
        <v>134210244</v>
      </c>
      <c r="F34" s="8">
        <f t="shared" si="3"/>
        <v>0.69951479165405994</v>
      </c>
      <c r="G34" s="4">
        <f>SUM(G14:G33)</f>
        <v>58812379</v>
      </c>
      <c r="H34" s="4">
        <f>SUM(H14:H33)</f>
        <v>52969745</v>
      </c>
      <c r="I34" s="4">
        <f t="shared" si="7"/>
        <v>111782124</v>
      </c>
      <c r="J34" s="8">
        <f t="shared" si="4"/>
        <v>0.70138836617966305</v>
      </c>
      <c r="K34" s="9">
        <f t="shared" si="8"/>
        <v>22428120</v>
      </c>
      <c r="L34" s="8">
        <f t="shared" si="5"/>
        <v>0.2006413834111794</v>
      </c>
    </row>
    <row r="35" spans="1:12" ht="24.95" customHeight="1" x14ac:dyDescent="0.25">
      <c r="A35" s="2"/>
      <c r="B35" s="5" t="s">
        <v>39</v>
      </c>
      <c r="C35" s="4"/>
      <c r="D35" s="4"/>
      <c r="E35" s="4"/>
      <c r="F35" s="8"/>
      <c r="G35" s="4"/>
      <c r="H35" s="4"/>
      <c r="I35" s="4"/>
      <c r="J35" s="8"/>
      <c r="K35" s="9"/>
      <c r="L35" s="8"/>
    </row>
    <row r="36" spans="1:12" ht="24.95" customHeight="1" x14ac:dyDescent="0.25">
      <c r="A36" s="2">
        <v>1</v>
      </c>
      <c r="B36" s="6" t="s">
        <v>40</v>
      </c>
      <c r="C36" s="4">
        <v>218426</v>
      </c>
      <c r="D36" s="4">
        <v>173625</v>
      </c>
      <c r="E36" s="4">
        <f t="shared" si="2"/>
        <v>392051</v>
      </c>
      <c r="F36" s="8">
        <f t="shared" si="3"/>
        <v>2.0434019446590517E-3</v>
      </c>
      <c r="G36" s="4">
        <v>190864</v>
      </c>
      <c r="H36" s="4">
        <v>163993</v>
      </c>
      <c r="I36" s="4">
        <f t="shared" ref="I36:I68" si="10">G36+H36</f>
        <v>354857</v>
      </c>
      <c r="J36" s="8">
        <f t="shared" si="4"/>
        <v>2.2265865287853779E-3</v>
      </c>
      <c r="K36" s="9">
        <f t="shared" ref="K36:K68" si="11">E36-I36</f>
        <v>37194</v>
      </c>
      <c r="L36" s="8">
        <f t="shared" si="5"/>
        <v>0.10481405185750881</v>
      </c>
    </row>
    <row r="37" spans="1:12" ht="24.95" customHeight="1" x14ac:dyDescent="0.25">
      <c r="A37" s="2">
        <f>A36+1</f>
        <v>2</v>
      </c>
      <c r="B37" s="6" t="s">
        <v>41</v>
      </c>
      <c r="C37" s="4">
        <f>1947651+3424</f>
        <v>1951075</v>
      </c>
      <c r="D37" s="4">
        <f>1904022</f>
        <v>1904022</v>
      </c>
      <c r="E37" s="4">
        <f t="shared" si="2"/>
        <v>3855097</v>
      </c>
      <c r="F37" s="8">
        <f t="shared" si="3"/>
        <v>2.0093081529314494E-2</v>
      </c>
      <c r="G37" s="4">
        <v>1048748</v>
      </c>
      <c r="H37" s="4">
        <v>994116</v>
      </c>
      <c r="I37" s="4">
        <f t="shared" si="10"/>
        <v>2042864</v>
      </c>
      <c r="J37" s="8">
        <f t="shared" si="4"/>
        <v>1.2818159040234832E-2</v>
      </c>
      <c r="K37" s="9">
        <f t="shared" si="11"/>
        <v>1812233</v>
      </c>
      <c r="L37" s="8">
        <f t="shared" si="5"/>
        <v>0.8871040852450286</v>
      </c>
    </row>
    <row r="38" spans="1:12" ht="24.95" customHeight="1" x14ac:dyDescent="0.25">
      <c r="A38" s="2">
        <f t="shared" ref="A38:A67" si="12">A37+1</f>
        <v>3</v>
      </c>
      <c r="B38" s="6" t="s">
        <v>82</v>
      </c>
      <c r="C38" s="4">
        <v>23498</v>
      </c>
      <c r="D38" s="4">
        <v>23498</v>
      </c>
      <c r="E38" s="4">
        <f t="shared" si="2"/>
        <v>46996</v>
      </c>
      <c r="F38" s="8">
        <f t="shared" si="3"/>
        <v>2.4494700381123071E-4</v>
      </c>
      <c r="G38" s="4">
        <v>0</v>
      </c>
      <c r="H38" s="4">
        <v>0</v>
      </c>
      <c r="I38" s="4">
        <f t="shared" si="10"/>
        <v>0</v>
      </c>
      <c r="J38" s="8">
        <f t="shared" si="4"/>
        <v>0</v>
      </c>
      <c r="K38" s="9">
        <f t="shared" si="11"/>
        <v>46996</v>
      </c>
      <c r="L38" s="8" t="e">
        <f t="shared" si="5"/>
        <v>#DIV/0!</v>
      </c>
    </row>
    <row r="39" spans="1:12" ht="24.95" customHeight="1" x14ac:dyDescent="0.25">
      <c r="A39" s="2">
        <f t="shared" si="12"/>
        <v>4</v>
      </c>
      <c r="B39" s="6" t="s">
        <v>86</v>
      </c>
      <c r="C39" s="4">
        <v>0</v>
      </c>
      <c r="D39" s="4">
        <v>0</v>
      </c>
      <c r="E39" s="4">
        <v>0</v>
      </c>
      <c r="F39" s="8">
        <v>0</v>
      </c>
      <c r="G39" s="4">
        <v>903</v>
      </c>
      <c r="H39" s="4">
        <v>644</v>
      </c>
      <c r="I39" s="4">
        <f t="shared" si="10"/>
        <v>1547</v>
      </c>
      <c r="J39" s="8">
        <f t="shared" si="4"/>
        <v>9.7068096727159939E-6</v>
      </c>
      <c r="K39" s="9">
        <f t="shared" si="11"/>
        <v>-1547</v>
      </c>
      <c r="L39" s="8">
        <f t="shared" ref="L39" si="13">K39/I39</f>
        <v>-1</v>
      </c>
    </row>
    <row r="40" spans="1:12" ht="24.95" customHeight="1" x14ac:dyDescent="0.25">
      <c r="A40" s="2">
        <f t="shared" si="12"/>
        <v>5</v>
      </c>
      <c r="B40" s="6" t="s">
        <v>42</v>
      </c>
      <c r="C40" s="4">
        <v>57918</v>
      </c>
      <c r="D40" s="4">
        <v>44528</v>
      </c>
      <c r="E40" s="4">
        <f t="shared" si="2"/>
        <v>102446</v>
      </c>
      <c r="F40" s="8">
        <f t="shared" si="3"/>
        <v>5.3395694851573192E-4</v>
      </c>
      <c r="G40" s="4">
        <v>58604</v>
      </c>
      <c r="H40" s="4">
        <v>46742</v>
      </c>
      <c r="I40" s="4">
        <f t="shared" si="10"/>
        <v>105346</v>
      </c>
      <c r="J40" s="8">
        <f t="shared" si="4"/>
        <v>6.6100424808140858E-4</v>
      </c>
      <c r="K40" s="9">
        <f t="shared" si="11"/>
        <v>-2900</v>
      </c>
      <c r="L40" s="8">
        <f t="shared" si="5"/>
        <v>-2.7528335200197443E-2</v>
      </c>
    </row>
    <row r="41" spans="1:12" ht="24.95" customHeight="1" x14ac:dyDescent="0.25">
      <c r="A41" s="2">
        <f t="shared" si="12"/>
        <v>6</v>
      </c>
      <c r="B41" s="6" t="s">
        <v>43</v>
      </c>
      <c r="C41" s="4">
        <v>168113</v>
      </c>
      <c r="D41" s="4">
        <v>135136</v>
      </c>
      <c r="E41" s="4">
        <f t="shared" si="2"/>
        <v>303249</v>
      </c>
      <c r="F41" s="8">
        <f t="shared" si="3"/>
        <v>1.5805586424110967E-3</v>
      </c>
      <c r="G41" s="4">
        <v>114554</v>
      </c>
      <c r="H41" s="4">
        <v>90956</v>
      </c>
      <c r="I41" s="4">
        <f t="shared" si="10"/>
        <v>205510</v>
      </c>
      <c r="J41" s="8">
        <f t="shared" si="4"/>
        <v>1.2894935073302287E-3</v>
      </c>
      <c r="K41" s="9">
        <f t="shared" si="11"/>
        <v>97739</v>
      </c>
      <c r="L41" s="8">
        <f t="shared" si="5"/>
        <v>0.47559242859228262</v>
      </c>
    </row>
    <row r="42" spans="1:12" ht="24.95" customHeight="1" x14ac:dyDescent="0.25">
      <c r="A42" s="2">
        <f t="shared" si="12"/>
        <v>7</v>
      </c>
      <c r="B42" s="6" t="s">
        <v>44</v>
      </c>
      <c r="C42" s="4">
        <v>233169</v>
      </c>
      <c r="D42" s="4">
        <v>200571</v>
      </c>
      <c r="E42" s="4">
        <f t="shared" si="2"/>
        <v>433740</v>
      </c>
      <c r="F42" s="8">
        <f t="shared" si="3"/>
        <v>2.260688429506409E-3</v>
      </c>
      <c r="G42" s="4">
        <v>143009</v>
      </c>
      <c r="H42" s="4">
        <v>126400</v>
      </c>
      <c r="I42" s="4">
        <f t="shared" si="10"/>
        <v>269409</v>
      </c>
      <c r="J42" s="8">
        <f t="shared" si="4"/>
        <v>1.6904343161711333E-3</v>
      </c>
      <c r="K42" s="9">
        <f t="shared" si="11"/>
        <v>164331</v>
      </c>
      <c r="L42" s="8">
        <f t="shared" si="5"/>
        <v>0.60996848657617231</v>
      </c>
    </row>
    <row r="43" spans="1:12" ht="24.95" customHeight="1" x14ac:dyDescent="0.25">
      <c r="A43" s="2">
        <f t="shared" si="12"/>
        <v>8</v>
      </c>
      <c r="B43" s="6" t="s">
        <v>45</v>
      </c>
      <c r="C43" s="4">
        <v>67113</v>
      </c>
      <c r="D43" s="4">
        <v>51350</v>
      </c>
      <c r="E43" s="4">
        <f t="shared" si="2"/>
        <v>118463</v>
      </c>
      <c r="F43" s="8">
        <f t="shared" si="3"/>
        <v>6.1743886527555161E-4</v>
      </c>
      <c r="G43" s="4">
        <v>60977</v>
      </c>
      <c r="H43" s="4">
        <v>49782</v>
      </c>
      <c r="I43" s="4">
        <f t="shared" si="10"/>
        <v>110759</v>
      </c>
      <c r="J43" s="8">
        <f t="shared" si="4"/>
        <v>6.9496867003254737E-4</v>
      </c>
      <c r="K43" s="9">
        <f t="shared" si="11"/>
        <v>7704</v>
      </c>
      <c r="L43" s="8">
        <f t="shared" si="5"/>
        <v>6.9556424308634054E-2</v>
      </c>
    </row>
    <row r="44" spans="1:12" ht="24.95" customHeight="1" x14ac:dyDescent="0.25">
      <c r="A44" s="2">
        <f t="shared" si="12"/>
        <v>9</v>
      </c>
      <c r="B44" s="6" t="s">
        <v>46</v>
      </c>
      <c r="C44" s="4">
        <v>385359</v>
      </c>
      <c r="D44" s="4">
        <v>322398</v>
      </c>
      <c r="E44" s="4">
        <f t="shared" si="2"/>
        <v>707757</v>
      </c>
      <c r="F44" s="8">
        <f t="shared" si="3"/>
        <v>3.6888874920509235E-3</v>
      </c>
      <c r="G44" s="4">
        <v>343273</v>
      </c>
      <c r="H44" s="4">
        <v>308457</v>
      </c>
      <c r="I44" s="4">
        <f t="shared" si="10"/>
        <v>651730</v>
      </c>
      <c r="J44" s="8">
        <f t="shared" si="4"/>
        <v>4.0893465210078824E-3</v>
      </c>
      <c r="K44" s="9">
        <f t="shared" si="11"/>
        <v>56027</v>
      </c>
      <c r="L44" s="8">
        <f t="shared" si="5"/>
        <v>8.5966581252972851E-2</v>
      </c>
    </row>
    <row r="45" spans="1:12" ht="24.95" customHeight="1" x14ac:dyDescent="0.25">
      <c r="A45" s="2">
        <f t="shared" si="12"/>
        <v>10</v>
      </c>
      <c r="B45" s="6" t="s">
        <v>47</v>
      </c>
      <c r="C45" s="4">
        <v>241706</v>
      </c>
      <c r="D45" s="4">
        <v>205680</v>
      </c>
      <c r="E45" s="4">
        <f t="shared" si="2"/>
        <v>447386</v>
      </c>
      <c r="F45" s="8">
        <f t="shared" si="3"/>
        <v>2.3318124999381065E-3</v>
      </c>
      <c r="G45" s="4">
        <v>208150</v>
      </c>
      <c r="H45" s="4">
        <v>178962</v>
      </c>
      <c r="I45" s="4">
        <f t="shared" si="10"/>
        <v>387112</v>
      </c>
      <c r="J45" s="8">
        <f t="shared" si="4"/>
        <v>2.4289738241916187E-3</v>
      </c>
      <c r="K45" s="9">
        <f t="shared" si="11"/>
        <v>60274</v>
      </c>
      <c r="L45" s="8">
        <f t="shared" si="5"/>
        <v>0.15570170906611006</v>
      </c>
    </row>
    <row r="46" spans="1:12" ht="24.95" customHeight="1" x14ac:dyDescent="0.25">
      <c r="A46" s="2">
        <f t="shared" si="12"/>
        <v>11</v>
      </c>
      <c r="B46" s="6" t="s">
        <v>48</v>
      </c>
      <c r="C46" s="4">
        <v>157629</v>
      </c>
      <c r="D46" s="4">
        <v>129764</v>
      </c>
      <c r="E46" s="4">
        <f t="shared" si="2"/>
        <v>287393</v>
      </c>
      <c r="F46" s="8">
        <f t="shared" si="3"/>
        <v>1.4979158708469022E-3</v>
      </c>
      <c r="G46" s="4">
        <v>143242</v>
      </c>
      <c r="H46" s="4">
        <v>120383</v>
      </c>
      <c r="I46" s="4">
        <f t="shared" si="10"/>
        <v>263625</v>
      </c>
      <c r="J46" s="8">
        <f t="shared" si="4"/>
        <v>1.6541420167871712E-3</v>
      </c>
      <c r="K46" s="9">
        <f t="shared" si="11"/>
        <v>23768</v>
      </c>
      <c r="L46" s="8">
        <f t="shared" si="5"/>
        <v>9.0158368895211005E-2</v>
      </c>
    </row>
    <row r="47" spans="1:12" ht="24.95" customHeight="1" x14ac:dyDescent="0.25">
      <c r="A47" s="2">
        <f t="shared" si="12"/>
        <v>12</v>
      </c>
      <c r="B47" s="6" t="s">
        <v>49</v>
      </c>
      <c r="C47" s="4">
        <v>185797</v>
      </c>
      <c r="D47" s="4">
        <v>155449</v>
      </c>
      <c r="E47" s="4">
        <f t="shared" si="2"/>
        <v>341246</v>
      </c>
      <c r="F47" s="8">
        <f t="shared" si="3"/>
        <v>1.7786021206606356E-3</v>
      </c>
      <c r="G47" s="4">
        <v>124513</v>
      </c>
      <c r="H47" s="4">
        <v>112873</v>
      </c>
      <c r="I47" s="4">
        <f t="shared" si="10"/>
        <v>237386</v>
      </c>
      <c r="J47" s="8">
        <f t="shared" si="4"/>
        <v>1.4895027284856878E-3</v>
      </c>
      <c r="K47" s="9">
        <f t="shared" si="11"/>
        <v>103860</v>
      </c>
      <c r="L47" s="8">
        <f t="shared" si="5"/>
        <v>0.43751527048772887</v>
      </c>
    </row>
    <row r="48" spans="1:12" ht="24.95" customHeight="1" x14ac:dyDescent="0.25">
      <c r="A48" s="2">
        <f t="shared" si="12"/>
        <v>13</v>
      </c>
      <c r="B48" s="6" t="s">
        <v>50</v>
      </c>
      <c r="C48" s="4">
        <v>130734</v>
      </c>
      <c r="D48" s="4">
        <v>92162</v>
      </c>
      <c r="E48" s="4">
        <f t="shared" si="2"/>
        <v>222896</v>
      </c>
      <c r="F48" s="8">
        <f t="shared" si="3"/>
        <v>1.1617522206466098E-3</v>
      </c>
      <c r="G48" s="4">
        <v>65478</v>
      </c>
      <c r="H48" s="4">
        <v>55519</v>
      </c>
      <c r="I48" s="4">
        <f t="shared" si="10"/>
        <v>120997</v>
      </c>
      <c r="J48" s="8">
        <f t="shared" si="4"/>
        <v>7.5920804781487851E-4</v>
      </c>
      <c r="K48" s="9">
        <f t="shared" si="11"/>
        <v>101899</v>
      </c>
      <c r="L48" s="8">
        <f t="shared" si="5"/>
        <v>0.84216137590188189</v>
      </c>
    </row>
    <row r="49" spans="1:12" ht="24.95" customHeight="1" x14ac:dyDescent="0.25">
      <c r="A49" s="2">
        <f t="shared" si="12"/>
        <v>14</v>
      </c>
      <c r="B49" s="6" t="s">
        <v>51</v>
      </c>
      <c r="C49" s="4">
        <v>437521</v>
      </c>
      <c r="D49" s="4">
        <v>377691</v>
      </c>
      <c r="E49" s="4">
        <f t="shared" si="2"/>
        <v>815212</v>
      </c>
      <c r="F49" s="8">
        <f t="shared" si="3"/>
        <v>4.2489517591063281E-3</v>
      </c>
      <c r="G49" s="4">
        <v>357689</v>
      </c>
      <c r="H49" s="4">
        <v>320262</v>
      </c>
      <c r="I49" s="4">
        <f t="shared" si="10"/>
        <v>677951</v>
      </c>
      <c r="J49" s="8">
        <f t="shared" si="4"/>
        <v>4.2538728664689596E-3</v>
      </c>
      <c r="K49" s="9">
        <f t="shared" si="11"/>
        <v>137261</v>
      </c>
      <c r="L49" s="8">
        <f t="shared" si="5"/>
        <v>0.20246448489640106</v>
      </c>
    </row>
    <row r="50" spans="1:12" ht="24.95" customHeight="1" x14ac:dyDescent="0.25">
      <c r="A50" s="2">
        <f t="shared" si="12"/>
        <v>15</v>
      </c>
      <c r="B50" s="6" t="s">
        <v>25</v>
      </c>
      <c r="C50" s="4">
        <v>601316</v>
      </c>
      <c r="D50" s="4">
        <v>496120</v>
      </c>
      <c r="E50" s="4">
        <f t="shared" si="2"/>
        <v>1097436</v>
      </c>
      <c r="F50" s="8">
        <f t="shared" si="3"/>
        <v>5.7199263782998925E-3</v>
      </c>
      <c r="G50" s="4">
        <v>578860</v>
      </c>
      <c r="H50" s="4">
        <v>499232</v>
      </c>
      <c r="I50" s="4">
        <f t="shared" si="10"/>
        <v>1078092</v>
      </c>
      <c r="J50" s="8">
        <f t="shared" si="4"/>
        <v>6.7645984833081653E-3</v>
      </c>
      <c r="K50" s="9">
        <f t="shared" si="11"/>
        <v>19344</v>
      </c>
      <c r="L50" s="8">
        <f t="shared" si="5"/>
        <v>1.7942810075577964E-2</v>
      </c>
    </row>
    <row r="51" spans="1:12" ht="24.95" customHeight="1" x14ac:dyDescent="0.25">
      <c r="A51" s="2">
        <f t="shared" si="12"/>
        <v>16</v>
      </c>
      <c r="B51" s="6" t="s">
        <v>26</v>
      </c>
      <c r="C51" s="4">
        <v>673381</v>
      </c>
      <c r="D51" s="4">
        <v>596419</v>
      </c>
      <c r="E51" s="4">
        <f t="shared" si="2"/>
        <v>1269800</v>
      </c>
      <c r="F51" s="8">
        <f t="shared" si="3"/>
        <v>6.6183016733232774E-3</v>
      </c>
      <c r="G51" s="4">
        <v>595251</v>
      </c>
      <c r="H51" s="4">
        <v>523695</v>
      </c>
      <c r="I51" s="4">
        <f t="shared" si="10"/>
        <v>1118946</v>
      </c>
      <c r="J51" s="8">
        <f t="shared" si="4"/>
        <v>7.0209410834174988E-3</v>
      </c>
      <c r="K51" s="9">
        <f t="shared" si="11"/>
        <v>150854</v>
      </c>
      <c r="L51" s="8">
        <f t="shared" si="5"/>
        <v>0.13481794474442912</v>
      </c>
    </row>
    <row r="52" spans="1:12" ht="24.95" customHeight="1" x14ac:dyDescent="0.25">
      <c r="A52" s="2">
        <f t="shared" si="12"/>
        <v>17</v>
      </c>
      <c r="B52" s="6" t="s">
        <v>52</v>
      </c>
      <c r="C52" s="4">
        <v>142269</v>
      </c>
      <c r="D52" s="4">
        <v>121078</v>
      </c>
      <c r="E52" s="4">
        <f t="shared" si="2"/>
        <v>263347</v>
      </c>
      <c r="F52" s="8">
        <f t="shared" si="3"/>
        <v>1.3725861480269846E-3</v>
      </c>
      <c r="G52" s="4">
        <v>136910</v>
      </c>
      <c r="H52" s="4">
        <v>123115</v>
      </c>
      <c r="I52" s="4">
        <f t="shared" si="10"/>
        <v>260025</v>
      </c>
      <c r="J52" s="8">
        <f t="shared" si="4"/>
        <v>1.6315534487058669E-3</v>
      </c>
      <c r="K52" s="9">
        <f t="shared" si="11"/>
        <v>3322</v>
      </c>
      <c r="L52" s="8">
        <f t="shared" si="5"/>
        <v>1.2775694644745697E-2</v>
      </c>
    </row>
    <row r="53" spans="1:12" ht="24.95" customHeight="1" x14ac:dyDescent="0.25">
      <c r="A53" s="2">
        <f t="shared" si="12"/>
        <v>18</v>
      </c>
      <c r="B53" s="6" t="s">
        <v>53</v>
      </c>
      <c r="C53" s="4">
        <v>547349</v>
      </c>
      <c r="D53" s="4">
        <v>468299</v>
      </c>
      <c r="E53" s="4">
        <f t="shared" si="2"/>
        <v>1015648</v>
      </c>
      <c r="F53" s="8">
        <f t="shared" si="3"/>
        <v>5.2936406189222239E-3</v>
      </c>
      <c r="G53" s="4">
        <v>450044</v>
      </c>
      <c r="H53" s="4">
        <v>404407</v>
      </c>
      <c r="I53" s="4">
        <f t="shared" si="10"/>
        <v>854451</v>
      </c>
      <c r="J53" s="8">
        <f t="shared" si="4"/>
        <v>5.3613401626773456E-3</v>
      </c>
      <c r="K53" s="9">
        <f t="shared" si="11"/>
        <v>161197</v>
      </c>
      <c r="L53" s="8">
        <f t="shared" si="5"/>
        <v>0.18865563970315441</v>
      </c>
    </row>
    <row r="54" spans="1:12" ht="24.95" customHeight="1" x14ac:dyDescent="0.25">
      <c r="A54" s="2">
        <f t="shared" si="12"/>
        <v>19</v>
      </c>
      <c r="B54" s="6" t="s">
        <v>34</v>
      </c>
      <c r="C54" s="4">
        <v>43480</v>
      </c>
      <c r="D54" s="4">
        <v>36848</v>
      </c>
      <c r="E54" s="4">
        <f t="shared" si="2"/>
        <v>80328</v>
      </c>
      <c r="F54" s="8">
        <f t="shared" si="3"/>
        <v>4.1867611971547661E-4</v>
      </c>
      <c r="G54" s="4">
        <v>87499</v>
      </c>
      <c r="H54" s="4">
        <v>74204</v>
      </c>
      <c r="I54" s="4">
        <f t="shared" si="10"/>
        <v>161703</v>
      </c>
      <c r="J54" s="8">
        <f t="shared" si="4"/>
        <v>1.0146220067919808E-3</v>
      </c>
      <c r="K54" s="9">
        <f t="shared" si="11"/>
        <v>-81375</v>
      </c>
      <c r="L54" s="8">
        <f t="shared" si="5"/>
        <v>-0.50323741674551492</v>
      </c>
    </row>
    <row r="55" spans="1:12" ht="24.95" customHeight="1" x14ac:dyDescent="0.25">
      <c r="A55" s="2">
        <f t="shared" si="12"/>
        <v>20</v>
      </c>
      <c r="B55" s="6" t="s">
        <v>54</v>
      </c>
      <c r="C55" s="4">
        <v>534115</v>
      </c>
      <c r="D55" s="4">
        <v>466249</v>
      </c>
      <c r="E55" s="4">
        <f t="shared" si="2"/>
        <v>1000364</v>
      </c>
      <c r="F55" s="8">
        <f t="shared" si="3"/>
        <v>5.2139791582393813E-3</v>
      </c>
      <c r="G55" s="4">
        <v>453354</v>
      </c>
      <c r="H55" s="4">
        <v>415773</v>
      </c>
      <c r="I55" s="4">
        <f t="shared" si="10"/>
        <v>869127</v>
      </c>
      <c r="J55" s="8">
        <f t="shared" si="4"/>
        <v>5.4534262252221291E-3</v>
      </c>
      <c r="K55" s="9">
        <f t="shared" si="11"/>
        <v>131237</v>
      </c>
      <c r="L55" s="8">
        <f t="shared" si="5"/>
        <v>0.15099864576753455</v>
      </c>
    </row>
    <row r="56" spans="1:12" ht="24.95" customHeight="1" x14ac:dyDescent="0.25">
      <c r="A56" s="2">
        <f t="shared" si="12"/>
        <v>21</v>
      </c>
      <c r="B56" s="6" t="s">
        <v>18</v>
      </c>
      <c r="C56" s="4">
        <v>1704003</v>
      </c>
      <c r="D56" s="4">
        <v>1517558</v>
      </c>
      <c r="E56" s="4">
        <f t="shared" si="2"/>
        <v>3221561</v>
      </c>
      <c r="F56" s="8">
        <f t="shared" si="3"/>
        <v>1.6791039972446849E-2</v>
      </c>
      <c r="G56" s="4">
        <v>1951374</v>
      </c>
      <c r="H56" s="4">
        <v>1848239</v>
      </c>
      <c r="I56" s="4">
        <f t="shared" si="10"/>
        <v>3799613</v>
      </c>
      <c r="J56" s="8">
        <f t="shared" si="4"/>
        <v>2.384106025919679E-2</v>
      </c>
      <c r="K56" s="9">
        <f t="shared" si="11"/>
        <v>-578052</v>
      </c>
      <c r="L56" s="8">
        <f t="shared" si="5"/>
        <v>-0.15213444106018165</v>
      </c>
    </row>
    <row r="57" spans="1:12" ht="24.95" customHeight="1" x14ac:dyDescent="0.25">
      <c r="A57" s="2">
        <f t="shared" si="12"/>
        <v>22</v>
      </c>
      <c r="B57" s="6" t="s">
        <v>55</v>
      </c>
      <c r="C57" s="4">
        <v>42179</v>
      </c>
      <c r="D57" s="4">
        <v>37128</v>
      </c>
      <c r="E57" s="4">
        <f t="shared" si="2"/>
        <v>79307</v>
      </c>
      <c r="F57" s="8">
        <f t="shared" si="3"/>
        <v>4.1335458403390229E-4</v>
      </c>
      <c r="G57" s="4">
        <v>33685</v>
      </c>
      <c r="H57" s="4">
        <v>30143</v>
      </c>
      <c r="I57" s="4">
        <f t="shared" si="10"/>
        <v>63828</v>
      </c>
      <c r="J57" s="8">
        <f t="shared" si="4"/>
        <v>4.0049531208152323E-4</v>
      </c>
      <c r="K57" s="9">
        <f t="shared" si="11"/>
        <v>15479</v>
      </c>
      <c r="L57" s="8">
        <f t="shared" si="5"/>
        <v>0.24251112364479538</v>
      </c>
    </row>
    <row r="58" spans="1:12" ht="24.95" customHeight="1" x14ac:dyDescent="0.25">
      <c r="A58" s="2">
        <f t="shared" si="12"/>
        <v>23</v>
      </c>
      <c r="B58" s="6" t="s">
        <v>56</v>
      </c>
      <c r="C58" s="4">
        <v>67884</v>
      </c>
      <c r="D58" s="4">
        <v>62188</v>
      </c>
      <c r="E58" s="4">
        <f t="shared" si="2"/>
        <v>130072</v>
      </c>
      <c r="F58" s="8">
        <f t="shared" si="3"/>
        <v>6.7794592475390247E-4</v>
      </c>
      <c r="G58" s="4">
        <v>87952</v>
      </c>
      <c r="H58" s="4">
        <v>69233</v>
      </c>
      <c r="I58" s="4">
        <f t="shared" si="10"/>
        <v>157185</v>
      </c>
      <c r="J58" s="8">
        <f t="shared" si="4"/>
        <v>9.862733538499441E-4</v>
      </c>
      <c r="K58" s="9">
        <f t="shared" si="11"/>
        <v>-27113</v>
      </c>
      <c r="L58" s="8">
        <f t="shared" si="5"/>
        <v>-0.17249101377357889</v>
      </c>
    </row>
    <row r="59" spans="1:12" ht="24.95" customHeight="1" x14ac:dyDescent="0.25">
      <c r="A59" s="2">
        <f t="shared" si="12"/>
        <v>24</v>
      </c>
      <c r="B59" s="6" t="s">
        <v>46</v>
      </c>
      <c r="C59" s="4">
        <v>51816</v>
      </c>
      <c r="D59" s="4">
        <v>44580</v>
      </c>
      <c r="E59" s="4">
        <f t="shared" si="2"/>
        <v>96396</v>
      </c>
      <c r="F59" s="8">
        <f t="shared" si="3"/>
        <v>5.0242385265527689E-4</v>
      </c>
      <c r="G59" s="4">
        <v>40674</v>
      </c>
      <c r="H59" s="4">
        <v>34611</v>
      </c>
      <c r="I59" s="4">
        <f t="shared" si="10"/>
        <v>75285</v>
      </c>
      <c r="J59" s="8">
        <f t="shared" si="4"/>
        <v>4.7238343000027383E-4</v>
      </c>
      <c r="K59" s="9">
        <f t="shared" si="11"/>
        <v>21111</v>
      </c>
      <c r="L59" s="8">
        <f t="shared" si="5"/>
        <v>0.28041442518429965</v>
      </c>
    </row>
    <row r="60" spans="1:12" ht="24.95" customHeight="1" x14ac:dyDescent="0.25">
      <c r="A60" s="2">
        <f t="shared" si="12"/>
        <v>25</v>
      </c>
      <c r="B60" s="6" t="s">
        <v>22</v>
      </c>
      <c r="C60" s="4">
        <v>1899566</v>
      </c>
      <c r="D60" s="4">
        <v>1755449</v>
      </c>
      <c r="E60" s="4">
        <f t="shared" si="2"/>
        <v>3655015</v>
      </c>
      <c r="F60" s="8">
        <f t="shared" si="3"/>
        <v>1.9050237746512582E-2</v>
      </c>
      <c r="G60" s="4">
        <v>1553441</v>
      </c>
      <c r="H60" s="4">
        <v>1400599</v>
      </c>
      <c r="I60" s="4">
        <f t="shared" si="10"/>
        <v>2954040</v>
      </c>
      <c r="J60" s="8">
        <f t="shared" si="4"/>
        <v>1.8535426015248841E-2</v>
      </c>
      <c r="K60" s="9">
        <f t="shared" si="11"/>
        <v>700975</v>
      </c>
      <c r="L60" s="8">
        <f t="shared" si="5"/>
        <v>0.23729367239441579</v>
      </c>
    </row>
    <row r="61" spans="1:12" ht="24.95" customHeight="1" x14ac:dyDescent="0.25">
      <c r="A61" s="2">
        <f t="shared" si="12"/>
        <v>26</v>
      </c>
      <c r="B61" s="6" t="s">
        <v>47</v>
      </c>
      <c r="C61" s="4">
        <v>68270</v>
      </c>
      <c r="D61" s="4">
        <v>57682</v>
      </c>
      <c r="E61" s="4">
        <f t="shared" si="2"/>
        <v>125952</v>
      </c>
      <c r="F61" s="8">
        <f t="shared" si="3"/>
        <v>6.5647214707703053E-4</v>
      </c>
      <c r="G61" s="4">
        <v>29001</v>
      </c>
      <c r="H61" s="4">
        <v>24986</v>
      </c>
      <c r="I61" s="4">
        <f t="shared" si="10"/>
        <v>53987</v>
      </c>
      <c r="J61" s="8">
        <f t="shared" si="4"/>
        <v>3.3874695139038033E-4</v>
      </c>
      <c r="K61" s="9">
        <f t="shared" si="11"/>
        <v>71965</v>
      </c>
      <c r="L61" s="8">
        <f t="shared" si="5"/>
        <v>1.3330060940596811</v>
      </c>
    </row>
    <row r="62" spans="1:12" ht="24.95" customHeight="1" x14ac:dyDescent="0.25">
      <c r="A62" s="2">
        <f t="shared" si="12"/>
        <v>27</v>
      </c>
      <c r="B62" s="6" t="s">
        <v>24</v>
      </c>
      <c r="C62" s="4">
        <v>21491</v>
      </c>
      <c r="D62" s="4">
        <v>19317</v>
      </c>
      <c r="E62" s="4">
        <f t="shared" si="2"/>
        <v>40808</v>
      </c>
      <c r="F62" s="8">
        <f t="shared" si="3"/>
        <v>2.1269464064023965E-4</v>
      </c>
      <c r="G62" s="4">
        <v>31041</v>
      </c>
      <c r="H62" s="4">
        <v>18888</v>
      </c>
      <c r="I62" s="4">
        <f t="shared" si="10"/>
        <v>49929</v>
      </c>
      <c r="J62" s="8">
        <f t="shared" si="4"/>
        <v>3.1328461548095466E-4</v>
      </c>
      <c r="K62" s="9">
        <f t="shared" si="11"/>
        <v>-9121</v>
      </c>
      <c r="L62" s="8">
        <f t="shared" si="5"/>
        <v>-0.18267940475475175</v>
      </c>
    </row>
    <row r="63" spans="1:12" ht="24.95" customHeight="1" x14ac:dyDescent="0.25">
      <c r="A63" s="2">
        <f t="shared" si="12"/>
        <v>28</v>
      </c>
      <c r="B63" s="6" t="s">
        <v>57</v>
      </c>
      <c r="C63" s="4">
        <v>324603</v>
      </c>
      <c r="D63" s="4">
        <v>260927</v>
      </c>
      <c r="E63" s="4">
        <f t="shared" si="2"/>
        <v>585530</v>
      </c>
      <c r="F63" s="8">
        <f t="shared" si="3"/>
        <v>3.0518303502764044E-3</v>
      </c>
      <c r="G63" s="4">
        <v>351622</v>
      </c>
      <c r="H63" s="4">
        <v>294472</v>
      </c>
      <c r="I63" s="4">
        <f t="shared" si="10"/>
        <v>646094</v>
      </c>
      <c r="J63" s="8">
        <f t="shared" si="4"/>
        <v>4.0539828627561524E-3</v>
      </c>
      <c r="K63" s="9">
        <f t="shared" si="11"/>
        <v>-60564</v>
      </c>
      <c r="L63" s="8">
        <f t="shared" si="5"/>
        <v>-9.3738681987450737E-2</v>
      </c>
    </row>
    <row r="64" spans="1:12" ht="24.95" customHeight="1" x14ac:dyDescent="0.25">
      <c r="A64" s="2">
        <f t="shared" si="12"/>
        <v>29</v>
      </c>
      <c r="B64" s="6" t="s">
        <v>58</v>
      </c>
      <c r="C64" s="4">
        <v>718301</v>
      </c>
      <c r="D64" s="4">
        <v>666807</v>
      </c>
      <c r="E64" s="4">
        <f t="shared" si="2"/>
        <v>1385108</v>
      </c>
      <c r="F64" s="8">
        <f t="shared" si="3"/>
        <v>7.2192964200137487E-3</v>
      </c>
      <c r="G64" s="4">
        <v>658986</v>
      </c>
      <c r="H64" s="4">
        <v>602612</v>
      </c>
      <c r="I64" s="4">
        <f t="shared" si="10"/>
        <v>1261598</v>
      </c>
      <c r="J64" s="8">
        <f t="shared" si="4"/>
        <v>7.9160256428436673E-3</v>
      </c>
      <c r="K64" s="9">
        <f t="shared" si="11"/>
        <v>123510</v>
      </c>
      <c r="L64" s="8">
        <f t="shared" si="5"/>
        <v>9.7899647906860982E-2</v>
      </c>
    </row>
    <row r="65" spans="1:12" ht="24.95" customHeight="1" x14ac:dyDescent="0.25">
      <c r="A65" s="2">
        <f t="shared" si="12"/>
        <v>30</v>
      </c>
      <c r="B65" s="6" t="s">
        <v>59</v>
      </c>
      <c r="C65" s="4">
        <v>44513</v>
      </c>
      <c r="D65" s="4">
        <v>37178</v>
      </c>
      <c r="E65" s="4">
        <f t="shared" si="2"/>
        <v>81691</v>
      </c>
      <c r="F65" s="8">
        <f t="shared" si="3"/>
        <v>4.2578018742750972E-4</v>
      </c>
      <c r="G65" s="4">
        <v>22465</v>
      </c>
      <c r="H65" s="4">
        <v>21132</v>
      </c>
      <c r="I65" s="4">
        <f t="shared" si="10"/>
        <v>43597</v>
      </c>
      <c r="J65" s="8">
        <f t="shared" si="4"/>
        <v>2.7355383406683849E-4</v>
      </c>
      <c r="K65" s="9">
        <f t="shared" si="11"/>
        <v>38094</v>
      </c>
      <c r="L65" s="8">
        <f t="shared" si="5"/>
        <v>0.87377571851274172</v>
      </c>
    </row>
    <row r="66" spans="1:12" ht="24.95" customHeight="1" x14ac:dyDescent="0.25">
      <c r="A66" s="2">
        <f t="shared" si="12"/>
        <v>31</v>
      </c>
      <c r="B66" s="6" t="s">
        <v>31</v>
      </c>
      <c r="C66" s="4">
        <v>31712</v>
      </c>
      <c r="D66" s="4">
        <v>25333</v>
      </c>
      <c r="E66" s="4">
        <f t="shared" si="2"/>
        <v>57045</v>
      </c>
      <c r="F66" s="8">
        <f t="shared" si="3"/>
        <v>2.9732321543134854E-4</v>
      </c>
      <c r="G66" s="4">
        <v>30203</v>
      </c>
      <c r="H66" s="4">
        <v>27490</v>
      </c>
      <c r="I66" s="4">
        <f t="shared" si="10"/>
        <v>57693</v>
      </c>
      <c r="J66" s="8">
        <f t="shared" si="4"/>
        <v>3.6200062730963405E-4</v>
      </c>
      <c r="K66" s="9">
        <f t="shared" si="11"/>
        <v>-648</v>
      </c>
      <c r="L66" s="8">
        <f t="shared" si="5"/>
        <v>-1.1231865217617388E-2</v>
      </c>
    </row>
    <row r="67" spans="1:12" ht="24.95" customHeight="1" x14ac:dyDescent="0.25">
      <c r="A67" s="2">
        <f t="shared" si="12"/>
        <v>32</v>
      </c>
      <c r="B67" s="6" t="s">
        <v>34</v>
      </c>
      <c r="C67" s="4">
        <v>37068</v>
      </c>
      <c r="D67" s="4">
        <v>27088</v>
      </c>
      <c r="E67" s="4">
        <f t="shared" si="2"/>
        <v>64156</v>
      </c>
      <c r="F67" s="8">
        <f t="shared" si="3"/>
        <v>3.3438633025179411E-4</v>
      </c>
      <c r="G67" s="4">
        <v>54547</v>
      </c>
      <c r="H67" s="4">
        <v>56233</v>
      </c>
      <c r="I67" s="4">
        <f t="shared" si="10"/>
        <v>110780</v>
      </c>
      <c r="J67" s="8">
        <f t="shared" si="4"/>
        <v>6.9510043667968832E-4</v>
      </c>
      <c r="K67" s="9">
        <f t="shared" si="11"/>
        <v>-46624</v>
      </c>
      <c r="L67" s="8">
        <f t="shared" si="5"/>
        <v>-0.42087019317566349</v>
      </c>
    </row>
    <row r="68" spans="1:12" ht="24.95" customHeight="1" x14ac:dyDescent="0.25">
      <c r="A68" s="2"/>
      <c r="B68" s="5" t="s">
        <v>60</v>
      </c>
      <c r="C68" s="4">
        <f>SUM(C36:C67)</f>
        <v>11811374</v>
      </c>
      <c r="D68" s="4">
        <f t="shared" ref="D68:E68" si="14">SUM(D36:D67)</f>
        <v>10512122</v>
      </c>
      <c r="E68" s="4">
        <f t="shared" si="14"/>
        <v>22323496</v>
      </c>
      <c r="F68" s="8">
        <f t="shared" si="3"/>
        <v>0.1163518907947909</v>
      </c>
      <c r="G68" s="4">
        <f>SUM(G36:G67)</f>
        <v>10006913</v>
      </c>
      <c r="H68" s="4">
        <f>SUM(H36:H67)</f>
        <v>9038153</v>
      </c>
      <c r="I68" s="4">
        <f t="shared" si="10"/>
        <v>19045066</v>
      </c>
      <c r="J68" s="8">
        <f t="shared" si="4"/>
        <v>0.11950021387609211</v>
      </c>
      <c r="K68" s="9">
        <f t="shared" si="11"/>
        <v>3278430</v>
      </c>
      <c r="L68" s="8">
        <f t="shared" si="5"/>
        <v>0.1721406478717375</v>
      </c>
    </row>
    <row r="69" spans="1:12" ht="24.95" customHeight="1" x14ac:dyDescent="0.25">
      <c r="A69" s="2"/>
      <c r="B69" s="3" t="s">
        <v>62</v>
      </c>
      <c r="C69" s="4"/>
      <c r="D69" s="4"/>
      <c r="E69" s="4"/>
      <c r="F69" s="8"/>
      <c r="G69" s="4"/>
      <c r="H69" s="4"/>
      <c r="I69" s="4"/>
      <c r="J69" s="8"/>
      <c r="K69" s="9"/>
      <c r="L69" s="8"/>
    </row>
    <row r="70" spans="1:12" ht="24.95" customHeight="1" x14ac:dyDescent="0.25">
      <c r="A70" s="2">
        <v>1</v>
      </c>
      <c r="B70" s="6" t="s">
        <v>63</v>
      </c>
      <c r="C70" s="4">
        <v>194874</v>
      </c>
      <c r="D70" s="4">
        <v>161179</v>
      </c>
      <c r="E70" s="4">
        <f t="shared" ref="E70:E87" si="15">C70+D70</f>
        <v>356053</v>
      </c>
      <c r="F70" s="8">
        <f t="shared" si="3"/>
        <v>1.8557774182483642E-3</v>
      </c>
      <c r="G70" s="4">
        <v>179019</v>
      </c>
      <c r="H70" s="4">
        <v>149597</v>
      </c>
      <c r="I70" s="4">
        <f>G70+H70</f>
        <v>328616</v>
      </c>
      <c r="J70" s="8">
        <f t="shared" ref="J70:J85" si="16">I70/$I$86</f>
        <v>2.0619346912794049E-3</v>
      </c>
      <c r="K70" s="9">
        <f>E70-I70</f>
        <v>27437</v>
      </c>
      <c r="L70" s="8">
        <f t="shared" ref="L70:L86" si="17">K70/I70</f>
        <v>8.349258709253353E-2</v>
      </c>
    </row>
    <row r="71" spans="1:12" ht="24.95" customHeight="1" x14ac:dyDescent="0.25">
      <c r="A71" s="2">
        <v>2</v>
      </c>
      <c r="B71" s="6" t="s">
        <v>64</v>
      </c>
      <c r="C71" s="4">
        <v>207382</v>
      </c>
      <c r="D71" s="4">
        <v>171708</v>
      </c>
      <c r="E71" s="4">
        <f t="shared" si="15"/>
        <v>379090</v>
      </c>
      <c r="F71" s="8">
        <f t="shared" ref="F71:F85" si="18">E71/$E$86</f>
        <v>1.9758481503702324E-3</v>
      </c>
      <c r="G71" s="4">
        <v>190074</v>
      </c>
      <c r="H71" s="4">
        <v>158716</v>
      </c>
      <c r="I71" s="4">
        <f>G71+H71</f>
        <v>348790</v>
      </c>
      <c r="J71" s="8">
        <f t="shared" si="16"/>
        <v>2.1885185169661352E-3</v>
      </c>
      <c r="K71" s="9">
        <f>E71-I71</f>
        <v>30300</v>
      </c>
      <c r="L71" s="8">
        <f t="shared" si="17"/>
        <v>8.6871756644399209E-2</v>
      </c>
    </row>
    <row r="72" spans="1:12" ht="31.5" customHeight="1" x14ac:dyDescent="0.25">
      <c r="A72" s="2">
        <v>3</v>
      </c>
      <c r="B72" s="6" t="s">
        <v>65</v>
      </c>
      <c r="C72" s="4">
        <v>887125</v>
      </c>
      <c r="D72" s="4">
        <v>755324</v>
      </c>
      <c r="E72" s="4">
        <f t="shared" si="15"/>
        <v>1642449</v>
      </c>
      <c r="F72" s="8">
        <f t="shared" si="18"/>
        <v>8.5605788037865366E-3</v>
      </c>
      <c r="G72" s="4">
        <v>854693</v>
      </c>
      <c r="H72" s="4">
        <v>750444</v>
      </c>
      <c r="I72" s="4">
        <f>G72+H72</f>
        <v>1605137</v>
      </c>
      <c r="J72" s="8">
        <f t="shared" si="16"/>
        <v>1.0071596223422323E-2</v>
      </c>
      <c r="K72" s="9">
        <f>E72-I72</f>
        <v>37312</v>
      </c>
      <c r="L72" s="8">
        <f t="shared" si="17"/>
        <v>2.3245367840875889E-2</v>
      </c>
    </row>
    <row r="73" spans="1:12" ht="31.5" customHeight="1" x14ac:dyDescent="0.25">
      <c r="A73" s="2">
        <v>4</v>
      </c>
      <c r="B73" s="6" t="s">
        <v>72</v>
      </c>
      <c r="C73" s="4">
        <v>82811</v>
      </c>
      <c r="D73" s="4">
        <v>68591</v>
      </c>
      <c r="E73" s="4">
        <f t="shared" si="15"/>
        <v>151402</v>
      </c>
      <c r="F73" s="8">
        <f t="shared" si="18"/>
        <v>7.8911963296935804E-4</v>
      </c>
      <c r="G73" s="4">
        <v>0</v>
      </c>
      <c r="H73" s="4">
        <v>0</v>
      </c>
      <c r="I73" s="4">
        <f>G73+H73</f>
        <v>0</v>
      </c>
      <c r="J73" s="8">
        <f t="shared" si="16"/>
        <v>0</v>
      </c>
      <c r="K73" s="9">
        <f>E73-I73</f>
        <v>151402</v>
      </c>
      <c r="L73" s="8" t="e">
        <f t="shared" si="17"/>
        <v>#DIV/0!</v>
      </c>
    </row>
    <row r="74" spans="1:12" ht="24.95" customHeight="1" x14ac:dyDescent="0.25">
      <c r="A74" s="2"/>
      <c r="B74" s="5" t="s">
        <v>66</v>
      </c>
      <c r="C74" s="4">
        <f>SUM(C70:C73)</f>
        <v>1372192</v>
      </c>
      <c r="D74" s="4">
        <f>SUM(D70:D73)</f>
        <v>1156802</v>
      </c>
      <c r="E74" s="4">
        <f t="shared" si="15"/>
        <v>2528994</v>
      </c>
      <c r="F74" s="8">
        <f t="shared" si="18"/>
        <v>1.318132400537449E-2</v>
      </c>
      <c r="G74" s="4">
        <f>SUM(G70:G73)</f>
        <v>1223786</v>
      </c>
      <c r="H74" s="4">
        <f>SUM(H70:H73)</f>
        <v>1058757</v>
      </c>
      <c r="I74" s="4">
        <f>G74+H74</f>
        <v>2282543</v>
      </c>
      <c r="J74" s="8">
        <f t="shared" si="16"/>
        <v>1.4322049431667863E-2</v>
      </c>
      <c r="K74" s="9">
        <f>E74-I74</f>
        <v>246451</v>
      </c>
      <c r="L74" s="8">
        <f t="shared" si="17"/>
        <v>0.10797211706416922</v>
      </c>
    </row>
    <row r="75" spans="1:12" ht="24.95" customHeight="1" x14ac:dyDescent="0.25">
      <c r="A75" s="2"/>
      <c r="B75" s="5" t="s">
        <v>67</v>
      </c>
      <c r="C75" s="4"/>
      <c r="D75" s="4"/>
      <c r="E75" s="4"/>
      <c r="F75" s="8"/>
      <c r="G75" s="4"/>
      <c r="H75" s="4"/>
      <c r="I75" s="4"/>
      <c r="J75" s="8"/>
      <c r="K75" s="9"/>
      <c r="L75" s="8"/>
    </row>
    <row r="76" spans="1:12" ht="24.95" customHeight="1" x14ac:dyDescent="0.25">
      <c r="A76" s="2">
        <v>1</v>
      </c>
      <c r="B76" s="6" t="s">
        <v>68</v>
      </c>
      <c r="C76" s="4">
        <v>50098</v>
      </c>
      <c r="D76" s="4">
        <v>44038</v>
      </c>
      <c r="E76" s="4">
        <f t="shared" si="15"/>
        <v>94136</v>
      </c>
      <c r="F76" s="8">
        <f t="shared" si="18"/>
        <v>4.9064454742475986E-4</v>
      </c>
      <c r="G76" s="4">
        <v>40013</v>
      </c>
      <c r="H76" s="4">
        <v>35362</v>
      </c>
      <c r="I76" s="4">
        <f t="shared" ref="I76:I81" si="19">G76+H76</f>
        <v>75375</v>
      </c>
      <c r="J76" s="8">
        <f t="shared" si="16"/>
        <v>4.7294814420230645E-4</v>
      </c>
      <c r="K76" s="9">
        <f t="shared" ref="K76:K81" si="20">E76-I76</f>
        <v>18761</v>
      </c>
      <c r="L76" s="8">
        <f t="shared" si="17"/>
        <v>0.24890215588723053</v>
      </c>
    </row>
    <row r="77" spans="1:12" ht="24.95" customHeight="1" x14ac:dyDescent="0.25">
      <c r="A77" s="2">
        <v>2</v>
      </c>
      <c r="B77" s="6" t="s">
        <v>69</v>
      </c>
      <c r="C77" s="4">
        <v>1338</v>
      </c>
      <c r="D77" s="4">
        <v>1176</v>
      </c>
      <c r="E77" s="4">
        <f t="shared" si="15"/>
        <v>2514</v>
      </c>
      <c r="F77" s="8">
        <f t="shared" si="18"/>
        <v>1.3103174048460167E-5</v>
      </c>
      <c r="G77" s="4">
        <v>438</v>
      </c>
      <c r="H77" s="4">
        <v>439</v>
      </c>
      <c r="I77" s="4">
        <f t="shared" si="19"/>
        <v>877</v>
      </c>
      <c r="J77" s="8">
        <f t="shared" si="16"/>
        <v>5.5028261686954921E-6</v>
      </c>
      <c r="K77" s="9">
        <f t="shared" si="20"/>
        <v>1637</v>
      </c>
      <c r="L77" s="8">
        <f t="shared" si="17"/>
        <v>1.8665906499429874</v>
      </c>
    </row>
    <row r="78" spans="1:12" ht="24.95" customHeight="1" x14ac:dyDescent="0.25">
      <c r="A78" s="2">
        <v>3</v>
      </c>
      <c r="B78" s="6" t="s">
        <v>70</v>
      </c>
      <c r="C78" s="4">
        <v>451231</v>
      </c>
      <c r="D78" s="4">
        <v>368904</v>
      </c>
      <c r="E78" s="4">
        <f t="shared" si="15"/>
        <v>820135</v>
      </c>
      <c r="F78" s="8">
        <f t="shared" si="18"/>
        <v>4.2746108385974058E-3</v>
      </c>
      <c r="G78" s="4">
        <v>210494</v>
      </c>
      <c r="H78" s="4">
        <v>181292</v>
      </c>
      <c r="I78" s="4">
        <f t="shared" si="19"/>
        <v>391786</v>
      </c>
      <c r="J78" s="8">
        <f t="shared" si="16"/>
        <v>2.4583013150838453E-3</v>
      </c>
      <c r="K78" s="9">
        <f t="shared" si="20"/>
        <v>428349</v>
      </c>
      <c r="L78" s="8">
        <f t="shared" si="17"/>
        <v>1.0933239064182998</v>
      </c>
    </row>
    <row r="79" spans="1:12" ht="24.95" customHeight="1" x14ac:dyDescent="0.25">
      <c r="A79" s="2">
        <v>4</v>
      </c>
      <c r="B79" s="6" t="s">
        <v>71</v>
      </c>
      <c r="C79" s="4">
        <v>3515</v>
      </c>
      <c r="D79" s="4">
        <v>3017</v>
      </c>
      <c r="E79" s="4">
        <f t="shared" si="15"/>
        <v>6532</v>
      </c>
      <c r="F79" s="8">
        <f t="shared" si="18"/>
        <v>3.4045319365370646E-5</v>
      </c>
      <c r="G79" s="4">
        <v>1406</v>
      </c>
      <c r="H79" s="4">
        <v>1463</v>
      </c>
      <c r="I79" s="4">
        <f t="shared" si="19"/>
        <v>2869</v>
      </c>
      <c r="J79" s="8">
        <f t="shared" si="16"/>
        <v>1.8001833840350475E-5</v>
      </c>
      <c r="K79" s="9">
        <f t="shared" si="20"/>
        <v>3663</v>
      </c>
      <c r="L79" s="8">
        <f t="shared" si="17"/>
        <v>1.2767514813523877</v>
      </c>
    </row>
    <row r="80" spans="1:12" ht="24.95" customHeight="1" x14ac:dyDescent="0.25">
      <c r="A80" s="2">
        <v>5</v>
      </c>
      <c r="B80" s="6" t="s">
        <v>73</v>
      </c>
      <c r="C80" s="4">
        <v>420561</v>
      </c>
      <c r="D80" s="4">
        <v>378169</v>
      </c>
      <c r="E80" s="4">
        <f t="shared" si="15"/>
        <v>798730</v>
      </c>
      <c r="F80" s="8">
        <f t="shared" si="18"/>
        <v>4.1630462242349198E-3</v>
      </c>
      <c r="G80" s="4">
        <v>0</v>
      </c>
      <c r="H80" s="4">
        <v>0</v>
      </c>
      <c r="I80" s="4">
        <f t="shared" si="19"/>
        <v>0</v>
      </c>
      <c r="J80" s="8">
        <f t="shared" si="16"/>
        <v>0</v>
      </c>
      <c r="K80" s="9">
        <f t="shared" si="20"/>
        <v>798730</v>
      </c>
      <c r="L80" s="8" t="e">
        <f t="shared" si="17"/>
        <v>#DIV/0!</v>
      </c>
    </row>
    <row r="81" spans="1:12" ht="24.95" customHeight="1" x14ac:dyDescent="0.25">
      <c r="A81" s="2"/>
      <c r="B81" s="3" t="s">
        <v>75</v>
      </c>
      <c r="C81" s="4">
        <f>SUM(C76:C80)</f>
        <v>926743</v>
      </c>
      <c r="D81" s="4">
        <f>SUM(D76:D80)</f>
        <v>795304</v>
      </c>
      <c r="E81" s="4">
        <f t="shared" si="15"/>
        <v>1722047</v>
      </c>
      <c r="F81" s="8">
        <f t="shared" si="18"/>
        <v>8.9754501036709167E-3</v>
      </c>
      <c r="G81" s="4">
        <f>SUM(G76:G80)</f>
        <v>252351</v>
      </c>
      <c r="H81" s="4">
        <f>SUM(H76:H80)</f>
        <v>218556</v>
      </c>
      <c r="I81" s="4">
        <f t="shared" si="19"/>
        <v>470907</v>
      </c>
      <c r="J81" s="8">
        <f t="shared" si="16"/>
        <v>2.9547541192951974E-3</v>
      </c>
      <c r="K81" s="9">
        <f t="shared" si="20"/>
        <v>1251140</v>
      </c>
      <c r="L81" s="8">
        <f t="shared" si="17"/>
        <v>2.6568728007865672</v>
      </c>
    </row>
    <row r="82" spans="1:12" ht="24.95" customHeight="1" x14ac:dyDescent="0.25">
      <c r="A82" s="2"/>
      <c r="B82" s="3" t="s">
        <v>76</v>
      </c>
      <c r="C82" s="4"/>
      <c r="D82" s="4"/>
      <c r="E82" s="4"/>
      <c r="F82" s="8"/>
      <c r="G82" s="4"/>
      <c r="H82" s="4"/>
      <c r="I82" s="4"/>
      <c r="J82" s="8"/>
      <c r="K82" s="9"/>
      <c r="L82" s="8"/>
    </row>
    <row r="83" spans="1:12" ht="24.95" customHeight="1" x14ac:dyDescent="0.25">
      <c r="A83" s="2">
        <v>1</v>
      </c>
      <c r="B83" s="6" t="s">
        <v>77</v>
      </c>
      <c r="C83" s="4">
        <v>869929</v>
      </c>
      <c r="D83" s="4">
        <v>771190</v>
      </c>
      <c r="E83" s="4">
        <f t="shared" si="15"/>
        <v>1641119</v>
      </c>
      <c r="F83" s="8">
        <f t="shared" si="18"/>
        <v>8.5536467347791956E-3</v>
      </c>
      <c r="G83" s="4">
        <v>0</v>
      </c>
      <c r="H83" s="4">
        <v>0</v>
      </c>
      <c r="I83" s="4">
        <f>G83+H83</f>
        <v>0</v>
      </c>
      <c r="J83" s="8">
        <f t="shared" si="16"/>
        <v>0</v>
      </c>
      <c r="K83" s="9">
        <f>E83-I83</f>
        <v>1641119</v>
      </c>
      <c r="L83" s="8" t="e">
        <f t="shared" si="17"/>
        <v>#DIV/0!</v>
      </c>
    </row>
    <row r="84" spans="1:12" ht="24.95" customHeight="1" x14ac:dyDescent="0.25">
      <c r="A84" s="2">
        <v>2</v>
      </c>
      <c r="B84" s="6" t="s">
        <v>78</v>
      </c>
      <c r="C84" s="4">
        <v>28</v>
      </c>
      <c r="D84" s="4">
        <v>27</v>
      </c>
      <c r="E84" s="4">
        <f t="shared" si="15"/>
        <v>55</v>
      </c>
      <c r="F84" s="8">
        <f t="shared" si="18"/>
        <v>2.8666450782231869E-7</v>
      </c>
      <c r="G84" s="4">
        <v>0</v>
      </c>
      <c r="H84" s="4">
        <v>0</v>
      </c>
      <c r="I84" s="4">
        <f>G84+H84</f>
        <v>0</v>
      </c>
      <c r="J84" s="8">
        <f t="shared" si="16"/>
        <v>0</v>
      </c>
      <c r="K84" s="9">
        <f>E84-I84</f>
        <v>55</v>
      </c>
      <c r="L84" s="8" t="e">
        <f t="shared" si="17"/>
        <v>#DIV/0!</v>
      </c>
    </row>
    <row r="85" spans="1:12" ht="24.95" customHeight="1" x14ac:dyDescent="0.25">
      <c r="A85" s="2"/>
      <c r="B85" s="5" t="s">
        <v>79</v>
      </c>
      <c r="C85" s="4">
        <f>SUM(C83:C84)</f>
        <v>869957</v>
      </c>
      <c r="D85" s="4">
        <f>SUM(D83:D84)</f>
        <v>771217</v>
      </c>
      <c r="E85" s="4">
        <f t="shared" si="15"/>
        <v>1641174</v>
      </c>
      <c r="F85" s="8">
        <f t="shared" si="18"/>
        <v>8.5539333992870181E-3</v>
      </c>
      <c r="G85" s="4">
        <f>SUM(G83:G84)</f>
        <v>0</v>
      </c>
      <c r="H85" s="4">
        <f>SUM(H83:H84)</f>
        <v>0</v>
      </c>
      <c r="I85" s="4">
        <f>G85+H85</f>
        <v>0</v>
      </c>
      <c r="J85" s="8">
        <f t="shared" si="16"/>
        <v>0</v>
      </c>
      <c r="K85" s="9">
        <f>E85-I85</f>
        <v>1641174</v>
      </c>
      <c r="L85" s="8" t="e">
        <f t="shared" si="17"/>
        <v>#DIV/0!</v>
      </c>
    </row>
    <row r="86" spans="1:12" ht="24.95" customHeight="1" x14ac:dyDescent="0.25">
      <c r="A86" s="2">
        <f>A84+A80+A73+A67+A33+A11</f>
        <v>71</v>
      </c>
      <c r="B86" s="6" t="s">
        <v>83</v>
      </c>
      <c r="C86" s="4">
        <f>C85+C81+C74+C68+C34+C12</f>
        <v>102413536</v>
      </c>
      <c r="D86" s="4">
        <f>D85+D81+D74+D68+D34+D12</f>
        <v>89448374</v>
      </c>
      <c r="E86" s="4">
        <f t="shared" si="15"/>
        <v>191861910</v>
      </c>
      <c r="F86" s="8">
        <f>F85+F81+F74+F68+F34+F12</f>
        <v>1</v>
      </c>
      <c r="G86" s="4">
        <f>G85+G81+G74+G68+G34+G12</f>
        <v>83949581</v>
      </c>
      <c r="H86" s="4">
        <f>H85+H81+H74+H68+H34+H12</f>
        <v>75423071</v>
      </c>
      <c r="I86" s="4">
        <f>G86+H86</f>
        <v>159372652</v>
      </c>
      <c r="J86" s="8">
        <f>J85+J81+J74+J68+J34+J12</f>
        <v>1</v>
      </c>
      <c r="K86" s="9">
        <f>E86-I86</f>
        <v>32489258</v>
      </c>
      <c r="L86" s="8">
        <f t="shared" si="17"/>
        <v>0.20385717117890464</v>
      </c>
    </row>
    <row r="87" spans="1:12" ht="24.95" customHeight="1" x14ac:dyDescent="0.25">
      <c r="A87" s="2"/>
      <c r="B87" s="6"/>
      <c r="C87" s="4">
        <v>102413532</v>
      </c>
      <c r="D87" s="4">
        <v>89448368</v>
      </c>
      <c r="E87" s="4">
        <f t="shared" si="15"/>
        <v>191861900</v>
      </c>
      <c r="F87" s="3"/>
      <c r="G87" s="4">
        <v>83949588</v>
      </c>
      <c r="H87" s="4">
        <v>75423074</v>
      </c>
      <c r="I87" s="4"/>
      <c r="J87" s="8"/>
      <c r="K87" s="3"/>
      <c r="L87" s="8"/>
    </row>
    <row r="88" spans="1:12" ht="24.95" customHeight="1" x14ac:dyDescent="0.25">
      <c r="C88" s="7">
        <f>C86-C87</f>
        <v>4</v>
      </c>
      <c r="D88" s="7">
        <f>D86-D87</f>
        <v>6</v>
      </c>
      <c r="G88" s="7">
        <f>G86-G87</f>
        <v>-7</v>
      </c>
      <c r="H88" s="7">
        <f>H86-H87</f>
        <v>-3</v>
      </c>
      <c r="I88" s="7"/>
    </row>
  </sheetData>
  <mergeCells count="9">
    <mergeCell ref="I1:J1"/>
    <mergeCell ref="K1:L1"/>
    <mergeCell ref="B1:B2"/>
    <mergeCell ref="A1:A2"/>
    <mergeCell ref="C1:C2"/>
    <mergeCell ref="D1:D2"/>
    <mergeCell ref="G1:G2"/>
    <mergeCell ref="H1:H2"/>
    <mergeCell ref="E1:F1"/>
  </mergeCells>
  <printOptions horizontalCentered="1"/>
  <pageMargins left="0.25" right="0.25" top="0.75" bottom="0.75" header="0.3" footer="0.3"/>
  <pageSetup scale="75" fitToHeight="6" orientation="portrait" r:id="rId1"/>
  <headerFooter>
    <oddHeader>&amp;LSource: Portage County Auditor&amp;CPortage County
Comparison of Real Estate Taxes Collected
2017 versus 2007&amp;R&amp;D</oddHeader>
    <oddFooter>&amp;CPAGE  &amp;P  OF 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 Massie</dc:creator>
  <cp:lastModifiedBy>Brian Massie</cp:lastModifiedBy>
  <cp:lastPrinted>2019-01-13T23:57:43Z</cp:lastPrinted>
  <dcterms:created xsi:type="dcterms:W3CDTF">2018-06-22T10:16:07Z</dcterms:created>
  <dcterms:modified xsi:type="dcterms:W3CDTF">2019-01-14T00:22:53Z</dcterms:modified>
</cp:coreProperties>
</file>